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38" i="1" l="1"/>
  <c r="F11" i="1" l="1"/>
  <c r="E12" i="1"/>
  <c r="E11" i="1" s="1"/>
  <c r="F12" i="1"/>
  <c r="D12" i="1"/>
  <c r="D11" i="1" s="1"/>
  <c r="D21" i="1"/>
  <c r="G20" i="1" l="1"/>
  <c r="G223" i="1"/>
  <c r="E224" i="1"/>
  <c r="E227" i="1"/>
  <c r="E230" i="1"/>
  <c r="D224" i="1"/>
  <c r="D227" i="1"/>
  <c r="D230" i="1"/>
  <c r="D123" i="1" l="1"/>
  <c r="G14" i="1" l="1"/>
  <c r="G105" i="1" l="1"/>
  <c r="G206" i="1" l="1"/>
  <c r="F211" i="1"/>
  <c r="G96" i="1"/>
  <c r="G89" i="1" l="1"/>
  <c r="G135" i="1" l="1"/>
  <c r="G68" i="1" l="1"/>
  <c r="E34" i="1" l="1"/>
  <c r="F34" i="1"/>
  <c r="G57" i="1"/>
  <c r="G76" i="1"/>
  <c r="E27" i="1"/>
  <c r="E26" i="1" s="1"/>
  <c r="F27" i="1"/>
  <c r="D27" i="1"/>
  <c r="G29" i="1"/>
  <c r="G87" i="1" l="1"/>
  <c r="E123" i="1" l="1"/>
  <c r="F123" i="1"/>
  <c r="G56" i="1"/>
  <c r="G55" i="1"/>
  <c r="F230" i="1"/>
  <c r="G151" i="1"/>
  <c r="G152" i="1"/>
  <c r="G153" i="1"/>
  <c r="G154" i="1"/>
  <c r="G155" i="1"/>
  <c r="G148" i="1"/>
  <c r="G147" i="1"/>
  <c r="G139" i="1"/>
  <c r="G132" i="1"/>
  <c r="G133" i="1"/>
  <c r="G127" i="1"/>
  <c r="G124" i="1"/>
  <c r="G125" i="1"/>
  <c r="G126" i="1"/>
  <c r="G128" i="1"/>
  <c r="G129" i="1"/>
  <c r="G130" i="1"/>
  <c r="G109" i="1"/>
  <c r="G110" i="1"/>
  <c r="G111" i="1"/>
  <c r="G112" i="1"/>
  <c r="G113" i="1"/>
  <c r="G114" i="1"/>
  <c r="G107" i="1"/>
  <c r="G82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48" i="1"/>
  <c r="G42" i="1"/>
  <c r="G8" i="1"/>
  <c r="D7" i="1"/>
  <c r="E167" i="1" l="1"/>
  <c r="F167" i="1"/>
  <c r="D173" i="1"/>
  <c r="G41" i="1"/>
  <c r="D234" i="1"/>
  <c r="G149" i="1"/>
  <c r="G136" i="1"/>
  <c r="G54" i="1"/>
  <c r="G51" i="1"/>
  <c r="G44" i="1"/>
  <c r="G168" i="1" l="1"/>
  <c r="D167" i="1"/>
  <c r="G236" i="1" l="1"/>
  <c r="F234" i="1"/>
  <c r="E234" i="1"/>
  <c r="F227" i="1"/>
  <c r="F224" i="1"/>
  <c r="G210" i="1"/>
  <c r="G209" i="1"/>
  <c r="G208" i="1"/>
  <c r="G207" i="1"/>
  <c r="G205" i="1"/>
  <c r="G204" i="1"/>
  <c r="G203" i="1"/>
  <c r="G202" i="1"/>
  <c r="G201" i="1"/>
  <c r="G200" i="1"/>
  <c r="G199" i="1"/>
  <c r="G198" i="1"/>
  <c r="G197" i="1"/>
  <c r="G196" i="1"/>
  <c r="F195" i="1"/>
  <c r="F194" i="1" s="1"/>
  <c r="E195" i="1"/>
  <c r="D195" i="1"/>
  <c r="G192" i="1"/>
  <c r="G191" i="1"/>
  <c r="G190" i="1"/>
  <c r="G189" i="1"/>
  <c r="G188" i="1"/>
  <c r="G187" i="1"/>
  <c r="G186" i="1"/>
  <c r="G185" i="1"/>
  <c r="G184" i="1"/>
  <c r="G183" i="1"/>
  <c r="G182" i="1"/>
  <c r="F181" i="1"/>
  <c r="E181" i="1"/>
  <c r="D181" i="1"/>
  <c r="G180" i="1"/>
  <c r="G179" i="1"/>
  <c r="G178" i="1"/>
  <c r="G177" i="1"/>
  <c r="F176" i="1"/>
  <c r="E176" i="1"/>
  <c r="D176" i="1"/>
  <c r="G175" i="1"/>
  <c r="G174" i="1"/>
  <c r="G173" i="1" s="1"/>
  <c r="F173" i="1"/>
  <c r="E173" i="1"/>
  <c r="G172" i="1"/>
  <c r="G171" i="1"/>
  <c r="G170" i="1"/>
  <c r="G169" i="1"/>
  <c r="G165" i="1"/>
  <c r="G164" i="1"/>
  <c r="G163" i="1"/>
  <c r="G162" i="1"/>
  <c r="F161" i="1"/>
  <c r="E161" i="1"/>
  <c r="D161" i="1"/>
  <c r="G160" i="1"/>
  <c r="G159" i="1"/>
  <c r="G158" i="1"/>
  <c r="G157" i="1"/>
  <c r="F156" i="1"/>
  <c r="E156" i="1"/>
  <c r="E122" i="1" s="1"/>
  <c r="D156" i="1"/>
  <c r="G146" i="1"/>
  <c r="G145" i="1"/>
  <c r="G144" i="1"/>
  <c r="G143" i="1"/>
  <c r="G142" i="1"/>
  <c r="G141" i="1"/>
  <c r="G140" i="1"/>
  <c r="G137" i="1"/>
  <c r="G134" i="1"/>
  <c r="G121" i="1"/>
  <c r="G120" i="1"/>
  <c r="G119" i="1"/>
  <c r="F118" i="1"/>
  <c r="E118" i="1"/>
  <c r="D118" i="1"/>
  <c r="G117" i="1"/>
  <c r="F116" i="1"/>
  <c r="F31" i="1" s="1"/>
  <c r="E116" i="1"/>
  <c r="E31" i="1" s="1"/>
  <c r="D116" i="1"/>
  <c r="G115" i="1"/>
  <c r="G106" i="1"/>
  <c r="G104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8" i="1"/>
  <c r="G86" i="1"/>
  <c r="G85" i="1"/>
  <c r="G84" i="1"/>
  <c r="G83" i="1"/>
  <c r="G59" i="1"/>
  <c r="G58" i="1"/>
  <c r="G53" i="1"/>
  <c r="G52" i="1"/>
  <c r="G50" i="1"/>
  <c r="G49" i="1"/>
  <c r="G47" i="1"/>
  <c r="G46" i="1"/>
  <c r="G45" i="1"/>
  <c r="G43" i="1"/>
  <c r="G40" i="1"/>
  <c r="G39" i="1"/>
  <c r="G38" i="1"/>
  <c r="G37" i="1"/>
  <c r="G36" i="1"/>
  <c r="D35" i="1"/>
  <c r="G33" i="1"/>
  <c r="G32" i="1"/>
  <c r="G30" i="1"/>
  <c r="G28" i="1"/>
  <c r="F26" i="1"/>
  <c r="D26" i="1"/>
  <c r="G24" i="1"/>
  <c r="G23" i="1"/>
  <c r="G22" i="1"/>
  <c r="F21" i="1"/>
  <c r="F5" i="1" s="1"/>
  <c r="E21" i="1"/>
  <c r="G19" i="1"/>
  <c r="G18" i="1"/>
  <c r="G17" i="1"/>
  <c r="G16" i="1"/>
  <c r="G15" i="1"/>
  <c r="G13" i="1"/>
  <c r="G10" i="1"/>
  <c r="G9" i="1"/>
  <c r="E7" i="1"/>
  <c r="E6" i="1" s="1"/>
  <c r="E5" i="1" s="1"/>
  <c r="D6" i="1"/>
  <c r="G12" i="1" l="1"/>
  <c r="G11" i="1" s="1"/>
  <c r="D34" i="1"/>
  <c r="D31" i="1" s="1"/>
  <c r="G27" i="1"/>
  <c r="F122" i="1"/>
  <c r="G123" i="1"/>
  <c r="G26" i="1"/>
  <c r="G35" i="1"/>
  <c r="G34" i="1" s="1"/>
  <c r="G7" i="1"/>
  <c r="F166" i="1"/>
  <c r="G161" i="1"/>
  <c r="G176" i="1"/>
  <c r="G118" i="1"/>
  <c r="G156" i="1"/>
  <c r="G167" i="1"/>
  <c r="G21" i="1"/>
  <c r="D166" i="1"/>
  <c r="D5" i="1"/>
  <c r="G116" i="1"/>
  <c r="D122" i="1"/>
  <c r="G6" i="1"/>
  <c r="G181" i="1"/>
  <c r="G195" i="1"/>
  <c r="E166" i="1"/>
  <c r="F237" i="1" l="1"/>
  <c r="G5" i="1"/>
  <c r="G122" i="1"/>
  <c r="G31" i="1"/>
  <c r="G166" i="1"/>
  <c r="G235" i="1"/>
  <c r="G234" i="1" s="1"/>
  <c r="D211" i="1"/>
  <c r="D194" i="1" s="1"/>
  <c r="D237" i="1" s="1"/>
  <c r="G215" i="1"/>
  <c r="G220" i="1"/>
  <c r="G232" i="1"/>
  <c r="G221" i="1"/>
  <c r="G231" i="1"/>
  <c r="G230" i="1" s="1"/>
  <c r="G219" i="1"/>
  <c r="G222" i="1"/>
  <c r="G212" i="1"/>
  <c r="G213" i="1"/>
  <c r="G225" i="1"/>
  <c r="G217" i="1"/>
  <c r="G227" i="1"/>
  <c r="G216" i="1"/>
  <c r="G214" i="1"/>
  <c r="G218" i="1"/>
  <c r="G228" i="1"/>
  <c r="G224" i="1"/>
  <c r="G226" i="1"/>
  <c r="E211" i="1"/>
  <c r="E194" i="1" s="1"/>
  <c r="E237" i="1" s="1"/>
  <c r="G229" i="1"/>
  <c r="G211" i="1" l="1"/>
  <c r="G194" i="1" s="1"/>
  <c r="G237" i="1" l="1"/>
  <c r="H194" i="1" l="1"/>
  <c r="J240" i="1"/>
  <c r="H118" i="1"/>
  <c r="H187" i="1"/>
  <c r="H23" i="1"/>
  <c r="H172" i="1"/>
  <c r="H85" i="1"/>
  <c r="H18" i="1"/>
  <c r="H199" i="1"/>
  <c r="H123" i="1"/>
  <c r="H5" i="1"/>
  <c r="H186" i="1"/>
  <c r="H46" i="1"/>
  <c r="H98" i="1"/>
  <c r="H26" i="1"/>
  <c r="H115" i="1"/>
  <c r="H16" i="1"/>
  <c r="H83" i="1"/>
  <c r="H6" i="1"/>
  <c r="H96" i="1"/>
  <c r="H28" i="1"/>
  <c r="H119" i="1"/>
  <c r="H91" i="1"/>
  <c r="H176" i="1"/>
  <c r="H179" i="1"/>
  <c r="H74" i="1"/>
  <c r="H167" i="1"/>
  <c r="H173" i="1"/>
  <c r="H134" i="1"/>
  <c r="H33" i="1"/>
  <c r="H57" i="1"/>
  <c r="H122" i="1"/>
  <c r="H89" i="1"/>
  <c r="H183" i="1"/>
  <c r="H170" i="1"/>
  <c r="H181" i="1"/>
  <c r="H95" i="1"/>
  <c r="H184" i="1"/>
  <c r="H45" i="1"/>
  <c r="H27" i="1"/>
  <c r="H180" i="1"/>
  <c r="H40" i="1"/>
  <c r="H38" i="1"/>
  <c r="H101" i="1"/>
  <c r="H97" i="1"/>
  <c r="H237" i="1"/>
  <c r="H203" i="1"/>
  <c r="H19" i="1"/>
  <c r="H86" i="1"/>
  <c r="H157" i="1"/>
  <c r="H62" i="1"/>
  <c r="H236" i="1"/>
  <c r="H55" i="1"/>
  <c r="H104" i="1"/>
  <c r="H43" i="1"/>
  <c r="H73" i="1"/>
  <c r="H201" i="1"/>
  <c r="H79" i="1"/>
  <c r="H124" i="1"/>
  <c r="H71" i="1"/>
  <c r="H72" i="1"/>
  <c r="H204" i="1"/>
  <c r="H188" i="1"/>
  <c r="H68" i="1"/>
  <c r="H234" i="1"/>
  <c r="H235" i="1"/>
  <c r="H158" i="1"/>
  <c r="H93" i="1"/>
  <c r="H75" i="1"/>
  <c r="H100" i="1"/>
  <c r="H190" i="1"/>
  <c r="H47" i="1"/>
  <c r="H116" i="1"/>
  <c r="H117" i="1"/>
  <c r="H107" i="1"/>
  <c r="H175" i="1"/>
  <c r="H64" i="1"/>
  <c r="H58" i="1"/>
  <c r="H169" i="1"/>
  <c r="H197" i="1"/>
  <c r="H99" i="1"/>
  <c r="H15" i="1"/>
  <c r="H42" i="1"/>
  <c r="H166" i="1"/>
  <c r="H103" i="1"/>
  <c r="H66" i="1"/>
  <c r="H178" i="1"/>
  <c r="H90" i="1"/>
  <c r="H198" i="1"/>
  <c r="H52" i="1"/>
  <c r="H78" i="1"/>
  <c r="H13" i="1"/>
  <c r="H65" i="1"/>
  <c r="H182" i="1"/>
  <c r="H185" i="1"/>
  <c r="H63" i="1"/>
  <c r="H21" i="1"/>
  <c r="H70" i="1"/>
  <c r="H160" i="1"/>
  <c r="H31" i="1"/>
  <c r="H17" i="1"/>
  <c r="H24" i="1"/>
  <c r="H61" i="1"/>
  <c r="H196" i="1"/>
  <c r="H191" i="1"/>
  <c r="H54" i="1"/>
  <c r="H53" i="1"/>
  <c r="H156" i="1"/>
  <c r="H161" i="1"/>
  <c r="H69" i="1"/>
  <c r="H106" i="1"/>
  <c r="H202" i="1"/>
  <c r="H163" i="1"/>
  <c r="H50" i="1"/>
  <c r="H164" i="1"/>
  <c r="H41" i="1"/>
  <c r="H192" i="1"/>
  <c r="H94" i="1"/>
  <c r="H80" i="1"/>
  <c r="H231" i="1"/>
  <c r="H213" i="1"/>
  <c r="H225" i="1"/>
  <c r="H217" i="1"/>
  <c r="H227" i="1"/>
  <c r="H216" i="1"/>
  <c r="H214" i="1"/>
  <c r="H218" i="1"/>
  <c r="H228" i="1"/>
  <c r="H224" i="1"/>
  <c r="H226" i="1"/>
  <c r="H195" i="1"/>
  <c r="H84" i="1"/>
  <c r="H37" i="1"/>
  <c r="H67" i="1"/>
  <c r="H81" i="1"/>
  <c r="H88" i="1"/>
  <c r="H121" i="1"/>
  <c r="H32" i="1"/>
  <c r="H120" i="1"/>
  <c r="H48" i="1"/>
  <c r="H39" i="1"/>
  <c r="H44" i="1"/>
  <c r="H76" i="1"/>
  <c r="H11" i="1"/>
  <c r="H92" i="1"/>
  <c r="H56" i="1"/>
  <c r="H22" i="1"/>
  <c r="H137" i="1"/>
  <c r="H189" i="1"/>
  <c r="H210" i="1"/>
  <c r="H77" i="1"/>
  <c r="H200" i="1"/>
  <c r="H49" i="1"/>
  <c r="H162" i="1"/>
  <c r="H87" i="1"/>
  <c r="H7" i="1"/>
  <c r="H159" i="1"/>
  <c r="H165" i="1"/>
  <c r="H177" i="1"/>
  <c r="H36" i="1"/>
  <c r="H125" i="1"/>
  <c r="H12" i="1"/>
  <c r="H102" i="1"/>
  <c r="H34" i="1"/>
  <c r="H59" i="1"/>
  <c r="H82" i="1"/>
  <c r="H30" i="1"/>
  <c r="H35" i="1"/>
  <c r="H174" i="1"/>
  <c r="H229" i="1"/>
  <c r="H212" i="1"/>
  <c r="H230" i="1"/>
  <c r="H211" i="1"/>
</calcChain>
</file>

<file path=xl/sharedStrings.xml><?xml version="1.0" encoding="utf-8"?>
<sst xmlns="http://schemas.openxmlformats.org/spreadsheetml/2006/main" count="471" uniqueCount="454">
  <si>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</si>
  <si>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</si>
  <si>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</si>
  <si>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</si>
  <si>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</si>
  <si>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</si>
  <si>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</si>
  <si>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</si>
  <si>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</si>
  <si>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</si>
  <si>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</si>
  <si>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</si>
  <si>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</si>
  <si>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</si>
  <si>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</si>
  <si>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</si>
  <si>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</si>
  <si>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</si>
  <si>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</si>
  <si>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</si>
  <si>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</si>
  <si>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</si>
  <si>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</si>
  <si>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</si>
  <si>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</si>
  <si>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</si>
  <si>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</si>
  <si>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</si>
  <si>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</si>
  <si>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</si>
  <si>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</si>
  <si>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</si>
  <si>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</si>
  <si>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</si>
  <si>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</si>
  <si>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</si>
  <si>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</si>
  <si>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</si>
  <si>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</si>
  <si>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</si>
  <si>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</si>
  <si>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</si>
  <si>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</si>
  <si>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</si>
  <si>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</si>
  <si>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</si>
  <si>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</si>
  <si>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</si>
  <si>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</si>
  <si>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</si>
  <si>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</si>
  <si>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</si>
  <si>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</si>
  <si>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</si>
  <si>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</si>
  <si>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</si>
  <si>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</si>
  <si>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</si>
  <si>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</si>
  <si>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</si>
  <si>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</si>
  <si>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</si>
  <si>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</si>
  <si>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</si>
  <si>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</si>
  <si>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</si>
  <si>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</si>
  <si>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</si>
  <si>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</si>
  <si>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</si>
  <si>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</si>
  <si>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</si>
  <si>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</si>
  <si>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</si>
  <si>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</si>
  <si>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</si>
  <si>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</si>
  <si>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</si>
  <si>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</si>
  <si>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</si>
  <si>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</si>
  <si>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</si>
  <si>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</si>
  <si>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</si>
  <si>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</si>
  <si>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</si>
  <si>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</si>
  <si>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</si>
  <si>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</si>
  <si>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</si>
  <si>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</si>
  <si>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</si>
  <si>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</si>
  <si>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</si>
  <si>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</si>
  <si>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</si>
  <si>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</si>
  <si>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</si>
  <si>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</si>
  <si>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</si>
  <si>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</si>
  <si>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</si>
  <si>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</si>
  <si>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</si>
  <si>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</si>
  <si>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</si>
  <si>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</si>
  <si>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</si>
  <si>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</si>
  <si>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</si>
  <si>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</si>
  <si>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</si>
  <si>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</si>
  <si>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</si>
  <si>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</si>
  <si>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</si>
  <si>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</si>
  <si>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</si>
  <si>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</si>
  <si>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</si>
  <si>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</si>
  <si>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</si>
  <si>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</si>
  <si>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</si>
  <si>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</si>
  <si>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</si>
  <si>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</si>
  <si>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</si>
  <si>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</si>
  <si>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</si>
  <si>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</si>
  <si>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</si>
  <si>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</si>
  <si>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</si>
  <si>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</si>
  <si>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</si>
  <si>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</si>
  <si>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</si>
  <si>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</si>
  <si>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</si>
  <si>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</si>
  <si>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</si>
  <si>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</si>
  <si>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</si>
  <si>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</si>
  <si>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</si>
  <si>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</si>
  <si>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</si>
  <si>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</si>
  <si>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</si>
  <si>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</si>
  <si>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</si>
  <si>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</si>
  <si>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</si>
  <si>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</si>
  <si>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</si>
  <si>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</si>
  <si>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</si>
  <si>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</si>
  <si>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</si>
  <si>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</si>
  <si>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</si>
  <si>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</si>
  <si>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</si>
  <si>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</si>
  <si>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</si>
  <si>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</si>
  <si>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</si>
  <si>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</si>
  <si>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</si>
  <si>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</si>
  <si>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</si>
  <si>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</si>
  <si>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</si>
  <si>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</si>
  <si>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</si>
  <si>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</si>
  <si>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</si>
  <si>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</si>
  <si>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</si>
  <si>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</si>
  <si>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</si>
  <si>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</si>
  <si>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</si>
  <si>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</si>
  <si>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</si>
  <si>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</si>
  <si>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</si>
  <si>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</si>
  <si>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</si>
  <si>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</si>
  <si>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</si>
  <si>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</si>
  <si>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</si>
  <si>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</si>
  <si>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</si>
  <si>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</si>
  <si>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</si>
  <si>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</si>
  <si>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</si>
  <si>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</si>
  <si>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</si>
  <si>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</si>
  <si>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</si>
  <si>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</si>
  <si>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</si>
  <si>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</si>
  <si>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</si>
  <si>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</si>
  <si>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</si>
  <si>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</si>
  <si>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</si>
  <si>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</si>
  <si>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</si>
  <si>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</si>
  <si>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</si>
  <si>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</si>
  <si>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</si>
  <si>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</si>
  <si>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</si>
  <si>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</si>
  <si>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</si>
  <si>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</si>
  <si>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</si>
  <si>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</si>
  <si>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</si>
  <si>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</si>
  <si>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</si>
  <si>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</si>
  <si>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</si>
  <si>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</si>
  <si>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</si>
  <si>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</si>
  <si>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</si>
  <si>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</si>
  <si>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</si>
  <si>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</si>
  <si>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</si>
  <si>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</si>
  <si>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</si>
  <si>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</si>
  <si>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</si>
  <si>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</si>
  <si>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</si>
  <si>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</si>
  <si>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</si>
  <si>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</si>
  <si>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</si>
  <si>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</si>
  <si>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</si>
  <si>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</si>
  <si>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</si>
  <si>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</si>
  <si>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</si>
  <si>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</si>
  <si>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</si>
  <si>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</si>
  <si>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</si>
  <si>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</si>
  <si>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</si>
  <si>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</si>
  <si>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</si>
  <si>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</si>
  <si>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</si>
  <si>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</si>
  <si>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</si>
  <si>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</si>
  <si>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</si>
  <si>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</si>
  <si>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</si>
  <si>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</si>
  <si>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</si>
  <si>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</si>
  <si>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</si>
  <si>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</si>
  <si>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</si>
  <si>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</si>
  <si>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</si>
  <si>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</si>
  <si>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</si>
  <si>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</si>
  <si>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</si>
  <si>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</si>
  <si>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</si>
  <si>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</si>
  <si>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</si>
  <si>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</si>
  <si>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</si>
  <si>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</si>
  <si>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</si>
  <si>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</si>
  <si>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</si>
  <si>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</si>
  <si>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</si>
  <si>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</si>
  <si>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</si>
  <si>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</si>
  <si>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</si>
  <si>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</si>
  <si>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</si>
  <si>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</si>
  <si>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</si>
  <si>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</si>
  <si>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</si>
  <si>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</si>
  <si>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</si>
  <si>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</si>
  <si>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</si>
  <si>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</si>
  <si>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</si>
  <si>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</si>
  <si>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</si>
  <si>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</si>
  <si>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</si>
  <si>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</si>
  <si>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</si>
  <si>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</si>
  <si>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</si>
  <si>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</si>
  <si>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</si>
  <si>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</si>
  <si>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</si>
  <si>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</si>
  <si>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</si>
  <si>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</si>
  <si>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</si>
  <si>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</si>
  <si>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</si>
  <si>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</si>
  <si>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</si>
  <si>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</si>
  <si>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</si>
  <si>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</si>
  <si>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</si>
  <si>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</si>
  <si>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</si>
  <si>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</si>
  <si>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</si>
  <si>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</si>
  <si>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</si>
  <si>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</si>
  <si>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</si>
  <si>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</si>
  <si>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</si>
  <si>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</si>
  <si>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</si>
  <si>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</si>
  <si>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</si>
  <si>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</si>
  <si>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</si>
  <si>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</si>
  <si>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</si>
  <si>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</si>
  <si>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</si>
  <si>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</si>
  <si>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</si>
  <si>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</si>
  <si>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</si>
  <si>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</si>
  <si>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</si>
  <si>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</si>
  <si>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</si>
  <si>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</si>
  <si>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</si>
  <si>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</si>
  <si>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</si>
  <si>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</si>
  <si>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</si>
  <si>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</si>
  <si>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</si>
  <si>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</si>
  <si>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</si>
  <si>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</si>
  <si>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</si>
  <si>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</si>
  <si>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</si>
  <si>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</si>
  <si>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</si>
  <si>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</si>
  <si>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</si>
  <si>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</si>
  <si>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</si>
  <si>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</si>
  <si>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</si>
  <si>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</si>
  <si>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</si>
  <si>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</si>
  <si>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</si>
  <si>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</si>
  <si>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</si>
  <si>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</si>
  <si>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</si>
  <si>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</si>
  <si>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</si>
  <si>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</si>
  <si>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</si>
  <si>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</si>
  <si>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</si>
  <si>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</si>
  <si>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</si>
  <si>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</si>
  <si>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</si>
  <si>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</si>
  <si>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</si>
  <si>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</si>
  <si>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</si>
  <si>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</si>
  <si>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</si>
  <si>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</si>
  <si>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</si>
  <si>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</si>
  <si>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</si>
  <si>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</si>
  <si>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</si>
  <si>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</si>
  <si>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</si>
  <si>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</si>
  <si>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</si>
  <si>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</si>
  <si>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</si>
  <si>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</si>
  <si>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</si>
  <si>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</si>
  <si>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</si>
  <si>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</si>
  <si>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</si>
  <si>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</si>
  <si>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</si>
  <si>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</si>
  <si>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</si>
  <si>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</si>
  <si>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</si>
  <si>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</si>
  <si>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</si>
  <si>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</si>
  <si>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4.2.1.2-40</t>
  </si>
  <si>
    <t>FORTASEG MUNICIPAL 2019</t>
  </si>
  <si>
    <t>4.2.1.2-41</t>
  </si>
  <si>
    <t>FONREGION</t>
  </si>
  <si>
    <t>Monitoreo Vehicular</t>
  </si>
  <si>
    <t>4.1.1.2-01-02</t>
  </si>
  <si>
    <t>Semi-Urbano</t>
  </si>
  <si>
    <t>4.2.1.2-42</t>
  </si>
  <si>
    <t>PROAGUA APARTADO PTAR2019</t>
  </si>
  <si>
    <t>4.2.1.2-43</t>
  </si>
  <si>
    <t>PROAGUA APARTADO PTAR2019 FEDERAL</t>
  </si>
  <si>
    <t>Comercial</t>
  </si>
  <si>
    <t>Licencia de Funcionamiento</t>
  </si>
  <si>
    <t>Archivos Municipales por Foja</t>
  </si>
  <si>
    <t>PRESUPESTO DE INGRESOS 2020</t>
  </si>
  <si>
    <t>OK</t>
  </si>
  <si>
    <t>3ERA ADECUACION AL P R E S U P U E S T O    D E    I N G R E S O S     2 0 2 0</t>
  </si>
  <si>
    <t>PRESUPUESTO DE INGRESOS A MARZO 2020</t>
  </si>
  <si>
    <t>Subdivicion,Relotificacion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</si>
</sst>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0" fillId="0" borderId="0" xfId="0" applyNumberFormat="1"/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workbookViewId="0">
      <selection activeCell="G239" sqref="G239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0" max="10" width="19.7109375" style="67" customWidth="1"/>
    <col min="15" max="15" width="11.28515625" bestFit="1" customWidth="1"/>
  </cols>
  <sheetData>
    <row r="1" spans="1:10" s="1" customFormat="1" x14ac:dyDescent="0.25">
      <c r="A1" s="68" t="s">
        <v>451</v>
      </c>
      <c r="B1" s="68"/>
      <c r="C1" s="68"/>
      <c r="D1" s="68"/>
      <c r="E1" s="68"/>
      <c r="F1" s="68"/>
      <c r="G1" s="68"/>
      <c r="H1" s="68"/>
      <c r="J1" s="66"/>
    </row>
    <row r="2" spans="1:10" s="1" customFormat="1" x14ac:dyDescent="0.25">
      <c r="A2" s="69" t="s">
        <v>423</v>
      </c>
      <c r="B2" s="69"/>
      <c r="C2" s="69"/>
      <c r="D2" s="69"/>
      <c r="E2" s="69"/>
      <c r="F2" s="69"/>
      <c r="G2" s="69"/>
      <c r="H2" s="69"/>
      <c r="J2" s="66"/>
    </row>
    <row r="3" spans="1:10" s="1" customFormat="1" ht="60" x14ac:dyDescent="0.25">
      <c r="A3" s="2" t="s">
        <v>0</v>
      </c>
      <c r="B3" s="2" t="s">
        <v>1</v>
      </c>
      <c r="C3" s="3" t="s">
        <v>2</v>
      </c>
      <c r="D3" s="4" t="s">
        <v>449</v>
      </c>
      <c r="E3" s="5" t="s">
        <v>3</v>
      </c>
      <c r="F3" s="5" t="s">
        <v>4</v>
      </c>
      <c r="G3" s="4" t="s">
        <v>452</v>
      </c>
      <c r="H3" s="6" t="s">
        <v>5</v>
      </c>
      <c r="J3" s="66"/>
    </row>
    <row r="4" spans="1:10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  <c r="J4" s="56"/>
    </row>
    <row r="5" spans="1:10" s="12" customFormat="1" x14ac:dyDescent="0.25">
      <c r="A5" s="13">
        <v>1</v>
      </c>
      <c r="B5" s="13" t="s">
        <v>8</v>
      </c>
      <c r="C5" s="14" t="s">
        <v>9</v>
      </c>
      <c r="D5" s="15">
        <f>D6+D11+D21</f>
        <v>37143000</v>
      </c>
      <c r="E5" s="15">
        <f t="shared" ref="E5:G5" si="0">E6+E11+E21</f>
        <v>4000000</v>
      </c>
      <c r="F5" s="15">
        <f t="shared" si="0"/>
        <v>0</v>
      </c>
      <c r="G5" s="15">
        <f t="shared" si="0"/>
        <v>41143000</v>
      </c>
      <c r="H5" s="16">
        <f>+G5/$G$237*100</f>
        <v>17.182750549490102</v>
      </c>
      <c r="J5" s="56"/>
    </row>
    <row r="6" spans="1:10" s="12" customFormat="1" x14ac:dyDescent="0.25">
      <c r="A6" s="17">
        <v>11</v>
      </c>
      <c r="B6" s="17" t="s">
        <v>10</v>
      </c>
      <c r="C6" s="18" t="s">
        <v>11</v>
      </c>
      <c r="D6" s="19">
        <f>D7</f>
        <v>55000</v>
      </c>
      <c r="E6" s="19">
        <f>E7</f>
        <v>0</v>
      </c>
      <c r="F6" s="19"/>
      <c r="G6" s="19">
        <f t="shared" ref="G6" si="1">D6+E6-F6</f>
        <v>55000</v>
      </c>
      <c r="H6" s="16">
        <f>+G6/$G$237*100</f>
        <v>2.2969916637628655E-2</v>
      </c>
      <c r="J6" s="56"/>
    </row>
    <row r="7" spans="1:10" s="12" customFormat="1" x14ac:dyDescent="0.25">
      <c r="A7" s="20"/>
      <c r="B7" s="21" t="s">
        <v>12</v>
      </c>
      <c r="C7" s="22" t="s">
        <v>13</v>
      </c>
      <c r="D7" s="23">
        <f>SUM(D8:D10)</f>
        <v>55000</v>
      </c>
      <c r="E7" s="23">
        <f>E9+E10</f>
        <v>0</v>
      </c>
      <c r="F7" s="24">
        <v>0</v>
      </c>
      <c r="G7" s="24">
        <f>D7+E7-F7</f>
        <v>55000</v>
      </c>
      <c r="H7" s="16">
        <f>+G7/$G$237*100</f>
        <v>2.2969916637628655E-2</v>
      </c>
      <c r="J7" s="56"/>
    </row>
    <row r="8" spans="1:10" s="12" customFormat="1" x14ac:dyDescent="0.25">
      <c r="A8" s="20"/>
      <c r="B8" s="21" t="s">
        <v>413</v>
      </c>
      <c r="C8" s="22" t="s">
        <v>414</v>
      </c>
      <c r="D8" s="23">
        <v>10000</v>
      </c>
      <c r="E8" s="23">
        <v>0</v>
      </c>
      <c r="F8" s="24">
        <v>0</v>
      </c>
      <c r="G8" s="24">
        <f>D8+E8-F8</f>
        <v>10000</v>
      </c>
      <c r="H8" s="16"/>
      <c r="J8" s="56">
        <v>10000</v>
      </c>
    </row>
    <row r="9" spans="1:10" s="12" customFormat="1" x14ac:dyDescent="0.25">
      <c r="A9" s="20"/>
      <c r="B9" s="21" t="s">
        <v>14</v>
      </c>
      <c r="C9" s="22" t="s">
        <v>15</v>
      </c>
      <c r="D9" s="23">
        <v>25000</v>
      </c>
      <c r="E9" s="24">
        <v>0</v>
      </c>
      <c r="F9" s="24"/>
      <c r="G9" s="24">
        <f>D9+E9-F9</f>
        <v>25000</v>
      </c>
      <c r="H9" s="16"/>
      <c r="J9" s="56">
        <v>25000</v>
      </c>
    </row>
    <row r="10" spans="1:10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  <c r="J10" s="56">
        <v>20000</v>
      </c>
    </row>
    <row r="11" spans="1:10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35998000</v>
      </c>
      <c r="E11" s="19">
        <f t="shared" ref="E11:G11" si="2">E12</f>
        <v>4000000</v>
      </c>
      <c r="F11" s="19">
        <f t="shared" si="2"/>
        <v>0</v>
      </c>
      <c r="G11" s="19">
        <f t="shared" si="2"/>
        <v>39998000</v>
      </c>
      <c r="H11" s="16">
        <f>+G11/$G$237*100</f>
        <v>16.704558648579471</v>
      </c>
      <c r="J11" s="56"/>
    </row>
    <row r="12" spans="1:10" s="12" customFormat="1" x14ac:dyDescent="0.25">
      <c r="A12" s="20"/>
      <c r="B12" s="21" t="s">
        <v>20</v>
      </c>
      <c r="C12" s="22" t="s">
        <v>21</v>
      </c>
      <c r="D12" s="24">
        <f>SUM(D13:D20)</f>
        <v>35998000</v>
      </c>
      <c r="E12" s="24">
        <f t="shared" ref="E12:G12" si="3">SUM(E13:E20)</f>
        <v>4000000</v>
      </c>
      <c r="F12" s="24">
        <f t="shared" si="3"/>
        <v>0</v>
      </c>
      <c r="G12" s="24">
        <f t="shared" si="3"/>
        <v>39998000</v>
      </c>
      <c r="H12" s="16">
        <f>+G12/$G$237*100</f>
        <v>16.704558648579471</v>
      </c>
      <c r="J12" s="56"/>
    </row>
    <row r="13" spans="1:10" s="12" customFormat="1" x14ac:dyDescent="0.25">
      <c r="A13" s="20"/>
      <c r="B13" s="21" t="s">
        <v>22</v>
      </c>
      <c r="C13" s="22" t="s">
        <v>23</v>
      </c>
      <c r="D13" s="23">
        <v>8000000</v>
      </c>
      <c r="E13" s="24">
        <v>2000000</v>
      </c>
      <c r="F13" s="24">
        <v>0</v>
      </c>
      <c r="G13" s="24">
        <f t="shared" ref="G13:G20" si="4">D13+E13-F13</f>
        <v>10000000</v>
      </c>
      <c r="H13" s="16">
        <f>+G13/$G$237*100</f>
        <v>4.1763484795688459</v>
      </c>
      <c r="J13" s="56">
        <v>10000000</v>
      </c>
    </row>
    <row r="14" spans="1:10" s="12" customFormat="1" x14ac:dyDescent="0.25">
      <c r="A14" s="20"/>
      <c r="B14" s="21" t="s">
        <v>440</v>
      </c>
      <c r="C14" s="22" t="s">
        <v>441</v>
      </c>
      <c r="D14" s="23">
        <v>2000</v>
      </c>
      <c r="E14" s="24">
        <v>0</v>
      </c>
      <c r="F14" s="24"/>
      <c r="G14" s="24">
        <f t="shared" si="4"/>
        <v>2000</v>
      </c>
      <c r="H14" s="16"/>
      <c r="J14" s="56">
        <v>2000</v>
      </c>
    </row>
    <row r="15" spans="1:10" s="12" customFormat="1" x14ac:dyDescent="0.25">
      <c r="A15" s="20"/>
      <c r="B15" s="21" t="s">
        <v>24</v>
      </c>
      <c r="C15" s="22" t="s">
        <v>25</v>
      </c>
      <c r="D15" s="23">
        <v>200000</v>
      </c>
      <c r="E15" s="24">
        <v>0</v>
      </c>
      <c r="F15" s="24">
        <v>0</v>
      </c>
      <c r="G15" s="24">
        <f t="shared" si="4"/>
        <v>200000</v>
      </c>
      <c r="H15" s="16">
        <f>+G15/$G$237*100</f>
        <v>8.3526969591376926E-2</v>
      </c>
      <c r="J15" s="56">
        <v>200000</v>
      </c>
    </row>
    <row r="16" spans="1:10" s="12" customFormat="1" x14ac:dyDescent="0.25">
      <c r="A16" s="20"/>
      <c r="B16" s="21" t="s">
        <v>26</v>
      </c>
      <c r="C16" s="22" t="s">
        <v>27</v>
      </c>
      <c r="D16" s="23">
        <v>20000</v>
      </c>
      <c r="E16" s="23">
        <v>0</v>
      </c>
      <c r="F16" s="24">
        <v>0</v>
      </c>
      <c r="G16" s="24">
        <f t="shared" si="4"/>
        <v>20000</v>
      </c>
      <c r="H16" s="16">
        <f>+G16/$G$237*100</f>
        <v>8.3526969591376926E-3</v>
      </c>
      <c r="J16" s="56">
        <v>20000</v>
      </c>
    </row>
    <row r="17" spans="1:10" s="12" customFormat="1" x14ac:dyDescent="0.25">
      <c r="A17" s="20"/>
      <c r="B17" s="21" t="s">
        <v>28</v>
      </c>
      <c r="C17" s="22" t="s">
        <v>29</v>
      </c>
      <c r="D17" s="23">
        <v>17000000</v>
      </c>
      <c r="E17" s="23">
        <v>2000000</v>
      </c>
      <c r="F17" s="24">
        <v>0</v>
      </c>
      <c r="G17" s="24">
        <f t="shared" si="4"/>
        <v>19000000</v>
      </c>
      <c r="H17" s="16">
        <f>+G17/$G$237*100</f>
        <v>7.9350621111808071</v>
      </c>
      <c r="J17" s="56">
        <v>19000000</v>
      </c>
    </row>
    <row r="18" spans="1:10" s="12" customFormat="1" x14ac:dyDescent="0.25">
      <c r="A18" s="20"/>
      <c r="B18" s="21" t="s">
        <v>30</v>
      </c>
      <c r="C18" s="22" t="s">
        <v>31</v>
      </c>
      <c r="D18" s="23">
        <v>10716000</v>
      </c>
      <c r="E18" s="23">
        <v>0</v>
      </c>
      <c r="F18" s="24">
        <v>0</v>
      </c>
      <c r="G18" s="24">
        <f t="shared" si="4"/>
        <v>10716000</v>
      </c>
      <c r="H18" s="16">
        <f>+G18/$G$237*100</f>
        <v>4.4753750307059752</v>
      </c>
      <c r="J18" s="56">
        <v>10716000</v>
      </c>
    </row>
    <row r="19" spans="1:10" s="12" customFormat="1" x14ac:dyDescent="0.25">
      <c r="A19" s="20"/>
      <c r="B19" s="21" t="s">
        <v>32</v>
      </c>
      <c r="C19" s="22" t="s">
        <v>33</v>
      </c>
      <c r="D19" s="24">
        <v>10000</v>
      </c>
      <c r="E19" s="23">
        <v>0</v>
      </c>
      <c r="F19" s="24">
        <v>0</v>
      </c>
      <c r="G19" s="24">
        <f t="shared" si="4"/>
        <v>10000</v>
      </c>
      <c r="H19" s="16">
        <f>+G19/$G$237*100</f>
        <v>4.1763484795688463E-3</v>
      </c>
      <c r="J19" s="56">
        <v>10000</v>
      </c>
    </row>
    <row r="20" spans="1:10" s="12" customFormat="1" x14ac:dyDescent="0.25">
      <c r="A20" s="20"/>
      <c r="B20" s="21" t="s">
        <v>32</v>
      </c>
      <c r="C20" s="22" t="s">
        <v>446</v>
      </c>
      <c r="D20" s="24">
        <v>50000</v>
      </c>
      <c r="E20" s="23">
        <v>0</v>
      </c>
      <c r="F20" s="24">
        <v>0</v>
      </c>
      <c r="G20" s="24">
        <f t="shared" si="4"/>
        <v>50000</v>
      </c>
      <c r="H20" s="16"/>
      <c r="J20" s="56">
        <v>50000</v>
      </c>
    </row>
    <row r="21" spans="1:10" s="12" customFormat="1" x14ac:dyDescent="0.25">
      <c r="A21" s="17">
        <v>17</v>
      </c>
      <c r="B21" s="17" t="s">
        <v>34</v>
      </c>
      <c r="C21" s="18" t="s">
        <v>35</v>
      </c>
      <c r="D21" s="29">
        <f>SUM(D22:D25)</f>
        <v>1090000</v>
      </c>
      <c r="E21" s="19">
        <f t="shared" ref="E21:F21" si="5">SUM(E22:E25)</f>
        <v>0</v>
      </c>
      <c r="F21" s="19">
        <f t="shared" si="5"/>
        <v>0</v>
      </c>
      <c r="G21" s="19">
        <f>D21+E21-F21</f>
        <v>1090000</v>
      </c>
      <c r="H21" s="16">
        <f>+G21/$G$237*100</f>
        <v>0.45522198427300425</v>
      </c>
      <c r="J21" s="56"/>
    </row>
    <row r="22" spans="1:10" s="12" customFormat="1" x14ac:dyDescent="0.25">
      <c r="A22" s="20"/>
      <c r="B22" s="21" t="s">
        <v>36</v>
      </c>
      <c r="C22" s="22" t="s">
        <v>42</v>
      </c>
      <c r="D22" s="23">
        <v>590000</v>
      </c>
      <c r="E22" s="24">
        <v>0</v>
      </c>
      <c r="F22" s="24">
        <v>0</v>
      </c>
      <c r="G22" s="24">
        <f>D22+E22-F22</f>
        <v>590000</v>
      </c>
      <c r="H22" s="16">
        <f>+G22/$G$237*100</f>
        <v>0.24640456029456195</v>
      </c>
      <c r="J22" s="56">
        <v>590000</v>
      </c>
    </row>
    <row r="23" spans="1:10" s="12" customFormat="1" x14ac:dyDescent="0.25">
      <c r="A23" s="20"/>
      <c r="B23" s="21" t="s">
        <v>38</v>
      </c>
      <c r="C23" s="22" t="s">
        <v>37</v>
      </c>
      <c r="D23" s="23">
        <v>350000</v>
      </c>
      <c r="E23" s="23">
        <v>0</v>
      </c>
      <c r="F23" s="24">
        <v>0</v>
      </c>
      <c r="G23" s="24">
        <f>D23+E23-F23</f>
        <v>350000</v>
      </c>
      <c r="H23" s="16">
        <f>+G23/$G$237*100</f>
        <v>0.14617219678490961</v>
      </c>
      <c r="J23" s="56">
        <v>350000</v>
      </c>
    </row>
    <row r="24" spans="1:10" s="12" customFormat="1" x14ac:dyDescent="0.25">
      <c r="A24" s="20"/>
      <c r="B24" s="21" t="s">
        <v>40</v>
      </c>
      <c r="C24" s="22" t="s">
        <v>39</v>
      </c>
      <c r="D24" s="23">
        <v>150000</v>
      </c>
      <c r="E24" s="23">
        <v>0</v>
      </c>
      <c r="F24" s="24">
        <v>0</v>
      </c>
      <c r="G24" s="24">
        <f>D24+E24-F24</f>
        <v>150000</v>
      </c>
      <c r="H24" s="16">
        <f>+G24/$G$237*100</f>
        <v>6.2645227193532688E-2</v>
      </c>
      <c r="J24" s="56">
        <v>150000</v>
      </c>
    </row>
    <row r="25" spans="1:10" s="12" customFormat="1" x14ac:dyDescent="0.25">
      <c r="A25" s="20"/>
      <c r="B25" s="21"/>
      <c r="C25" s="22"/>
      <c r="D25" s="23"/>
      <c r="E25" s="23"/>
      <c r="F25" s="24"/>
      <c r="G25" s="24"/>
      <c r="H25" s="16"/>
      <c r="J25" s="56"/>
    </row>
    <row r="26" spans="1:10" s="12" customFormat="1" x14ac:dyDescent="0.25">
      <c r="A26" s="25">
        <v>3</v>
      </c>
      <c r="B26" s="13" t="s">
        <v>43</v>
      </c>
      <c r="C26" s="14" t="s">
        <v>44</v>
      </c>
      <c r="D26" s="15">
        <f>D27</f>
        <v>450000</v>
      </c>
      <c r="E26" s="15">
        <f>E27</f>
        <v>0</v>
      </c>
      <c r="F26" s="15">
        <f t="shared" ref="F26:G26" si="6">F27</f>
        <v>0</v>
      </c>
      <c r="G26" s="15">
        <f t="shared" si="6"/>
        <v>450000</v>
      </c>
      <c r="H26" s="16">
        <f>+G26/$G$237*100</f>
        <v>0.18793568158059806</v>
      </c>
      <c r="J26" s="56"/>
    </row>
    <row r="27" spans="1:10" s="12" customFormat="1" x14ac:dyDescent="0.25">
      <c r="A27" s="17">
        <v>31</v>
      </c>
      <c r="B27" s="17" t="s">
        <v>45</v>
      </c>
      <c r="C27" s="18" t="s">
        <v>46</v>
      </c>
      <c r="D27" s="19">
        <f>SUM(D28:D30)</f>
        <v>450000</v>
      </c>
      <c r="E27" s="19">
        <f t="shared" ref="E27:G27" si="7">SUM(E28:E30)</f>
        <v>0</v>
      </c>
      <c r="F27" s="19">
        <f t="shared" si="7"/>
        <v>0</v>
      </c>
      <c r="G27" s="19">
        <f t="shared" si="7"/>
        <v>450000</v>
      </c>
      <c r="H27" s="16">
        <f>+G27/$G$237*100</f>
        <v>0.18793568158059806</v>
      </c>
      <c r="J27" s="56"/>
    </row>
    <row r="28" spans="1:10" s="12" customFormat="1" x14ac:dyDescent="0.25">
      <c r="A28" s="17"/>
      <c r="B28" s="21" t="s">
        <v>47</v>
      </c>
      <c r="C28" s="22" t="s">
        <v>48</v>
      </c>
      <c r="D28" s="23">
        <v>450000</v>
      </c>
      <c r="E28" s="24">
        <v>0</v>
      </c>
      <c r="F28" s="24">
        <v>0</v>
      </c>
      <c r="G28" s="24">
        <f>D28+E28-F28</f>
        <v>450000</v>
      </c>
      <c r="H28" s="16">
        <f>+G28/$G$237*100</f>
        <v>0.18793568158059806</v>
      </c>
      <c r="J28" s="56">
        <v>450000</v>
      </c>
    </row>
    <row r="29" spans="1:10" s="12" customFormat="1" x14ac:dyDescent="0.25">
      <c r="A29" s="17"/>
      <c r="B29" s="21" t="s">
        <v>424</v>
      </c>
      <c r="C29" s="22" t="s">
        <v>425</v>
      </c>
      <c r="D29" s="23">
        <v>0</v>
      </c>
      <c r="E29" s="24">
        <v>0</v>
      </c>
      <c r="F29" s="24">
        <v>0</v>
      </c>
      <c r="G29" s="24">
        <f>D29+E29-F29</f>
        <v>0</v>
      </c>
      <c r="H29" s="16"/>
      <c r="J29" s="56"/>
    </row>
    <row r="30" spans="1:10" s="12" customFormat="1" x14ac:dyDescent="0.25">
      <c r="A30" s="17"/>
      <c r="B30" s="21" t="s">
        <v>49</v>
      </c>
      <c r="C30" s="22" t="s">
        <v>50</v>
      </c>
      <c r="D30" s="23">
        <v>0</v>
      </c>
      <c r="E30" s="19"/>
      <c r="F30" s="19"/>
      <c r="G30" s="24">
        <f>D30+E30-F30</f>
        <v>0</v>
      </c>
      <c r="H30" s="16">
        <f t="shared" ref="H30:H50" si="8">+G30/$G$237*100</f>
        <v>0</v>
      </c>
      <c r="J30" s="56"/>
    </row>
    <row r="31" spans="1:10" s="12" customFormat="1" x14ac:dyDescent="0.25">
      <c r="A31" s="25">
        <v>4</v>
      </c>
      <c r="B31" s="13" t="s">
        <v>51</v>
      </c>
      <c r="C31" s="14" t="s">
        <v>52</v>
      </c>
      <c r="D31" s="26">
        <f>D32+D34+D116+D118</f>
        <v>31117100</v>
      </c>
      <c r="E31" s="26">
        <f>E32+E34+E116+E118</f>
        <v>108000</v>
      </c>
      <c r="F31" s="26">
        <f>F32+F34+F116+F118</f>
        <v>108000</v>
      </c>
      <c r="G31" s="26">
        <f>G32+G34+G116+G118</f>
        <v>31117100</v>
      </c>
      <c r="H31" s="16">
        <f t="shared" si="8"/>
        <v>12.995585327359175</v>
      </c>
      <c r="J31" s="56"/>
    </row>
    <row r="32" spans="1:10" s="12" customFormat="1" ht="30" x14ac:dyDescent="0.25">
      <c r="A32" s="17">
        <v>41</v>
      </c>
      <c r="B32" s="17" t="s">
        <v>53</v>
      </c>
      <c r="C32" s="27" t="s">
        <v>54</v>
      </c>
      <c r="D32" s="23"/>
      <c r="E32" s="19"/>
      <c r="F32" s="19"/>
      <c r="G32" s="24">
        <f>D32+E32-F32</f>
        <v>0</v>
      </c>
      <c r="H32" s="16">
        <f t="shared" si="8"/>
        <v>0</v>
      </c>
      <c r="J32" s="56"/>
    </row>
    <row r="33" spans="1:10" s="12" customFormat="1" ht="28.5" x14ac:dyDescent="0.25">
      <c r="A33" s="20"/>
      <c r="B33" s="21" t="s">
        <v>55</v>
      </c>
      <c r="C33" s="28" t="s">
        <v>56</v>
      </c>
      <c r="D33" s="23">
        <v>0</v>
      </c>
      <c r="E33" s="23"/>
      <c r="F33" s="19"/>
      <c r="G33" s="24">
        <f>D33+E33-F33</f>
        <v>0</v>
      </c>
      <c r="H33" s="16">
        <f t="shared" si="8"/>
        <v>0</v>
      </c>
      <c r="J33" s="56"/>
    </row>
    <row r="34" spans="1:10" s="12" customFormat="1" x14ac:dyDescent="0.25">
      <c r="A34" s="17">
        <v>43</v>
      </c>
      <c r="B34" s="17" t="s">
        <v>57</v>
      </c>
      <c r="C34" s="18" t="s">
        <v>58</v>
      </c>
      <c r="D34" s="29">
        <f>SUM(D35:D115)</f>
        <v>29917100</v>
      </c>
      <c r="E34" s="29">
        <f>SUM(E35:E115)</f>
        <v>108000</v>
      </c>
      <c r="F34" s="29">
        <f>SUM(F35:F115)</f>
        <v>108000</v>
      </c>
      <c r="G34" s="29">
        <f>SUM(G35:G115)</f>
        <v>29917100</v>
      </c>
      <c r="H34" s="16">
        <f t="shared" si="8"/>
        <v>12.494423509810913</v>
      </c>
      <c r="J34" s="56"/>
    </row>
    <row r="35" spans="1:10" s="12" customFormat="1" x14ac:dyDescent="0.25">
      <c r="A35" s="17"/>
      <c r="B35" s="21" t="s">
        <v>59</v>
      </c>
      <c r="C35" s="30" t="s">
        <v>60</v>
      </c>
      <c r="D35" s="23">
        <f>+[1]PROYECTO!F28</f>
        <v>0</v>
      </c>
      <c r="E35" s="19"/>
      <c r="F35" s="19"/>
      <c r="G35" s="24">
        <f t="shared" ref="G35:G121" si="9">D35+E35-F35</f>
        <v>0</v>
      </c>
      <c r="H35" s="16">
        <f t="shared" si="8"/>
        <v>0</v>
      </c>
      <c r="J35" s="56"/>
    </row>
    <row r="36" spans="1:10" s="12" customFormat="1" x14ac:dyDescent="0.25">
      <c r="A36" s="20"/>
      <c r="B36" s="21" t="s">
        <v>61</v>
      </c>
      <c r="C36" s="30" t="s">
        <v>62</v>
      </c>
      <c r="D36" s="23">
        <v>15000</v>
      </c>
      <c r="E36" s="23">
        <v>0</v>
      </c>
      <c r="F36" s="24">
        <v>0</v>
      </c>
      <c r="G36" s="24">
        <f t="shared" si="9"/>
        <v>15000</v>
      </c>
      <c r="H36" s="16">
        <f t="shared" si="8"/>
        <v>6.2645227193532695E-3</v>
      </c>
      <c r="J36" s="56">
        <v>15000</v>
      </c>
    </row>
    <row r="37" spans="1:10" s="12" customFormat="1" x14ac:dyDescent="0.25">
      <c r="A37" s="20"/>
      <c r="B37" s="21" t="s">
        <v>63</v>
      </c>
      <c r="C37" s="30" t="s">
        <v>64</v>
      </c>
      <c r="D37" s="23">
        <v>120000</v>
      </c>
      <c r="E37" s="23">
        <v>0</v>
      </c>
      <c r="F37" s="24">
        <v>0</v>
      </c>
      <c r="G37" s="24">
        <f t="shared" si="9"/>
        <v>120000</v>
      </c>
      <c r="H37" s="16">
        <f t="shared" si="8"/>
        <v>5.0116181754826156E-2</v>
      </c>
      <c r="J37" s="56">
        <v>120000</v>
      </c>
    </row>
    <row r="38" spans="1:10" s="12" customFormat="1" x14ac:dyDescent="0.25">
      <c r="A38" s="20"/>
      <c r="B38" s="21" t="s">
        <v>65</v>
      </c>
      <c r="C38" s="30" t="s">
        <v>66</v>
      </c>
      <c r="D38" s="23">
        <v>250000</v>
      </c>
      <c r="E38" s="23">
        <v>0</v>
      </c>
      <c r="F38" s="24">
        <v>0</v>
      </c>
      <c r="G38" s="24">
        <f>D38+E38-F38</f>
        <v>250000</v>
      </c>
      <c r="H38" s="16">
        <f t="shared" si="8"/>
        <v>0.10440871198922116</v>
      </c>
      <c r="J38" s="56">
        <v>250000</v>
      </c>
    </row>
    <row r="39" spans="1:10" s="12" customFormat="1" x14ac:dyDescent="0.25">
      <c r="A39" s="20"/>
      <c r="B39" s="21" t="s">
        <v>67</v>
      </c>
      <c r="C39" s="30" t="s">
        <v>68</v>
      </c>
      <c r="D39" s="23">
        <v>0</v>
      </c>
      <c r="E39" s="23">
        <v>0</v>
      </c>
      <c r="F39" s="24">
        <v>0</v>
      </c>
      <c r="G39" s="24">
        <f t="shared" si="9"/>
        <v>0</v>
      </c>
      <c r="H39" s="16">
        <f t="shared" si="8"/>
        <v>0</v>
      </c>
      <c r="J39" s="56"/>
    </row>
    <row r="40" spans="1:10" s="12" customFormat="1" x14ac:dyDescent="0.25">
      <c r="A40" s="20"/>
      <c r="B40" s="21" t="s">
        <v>69</v>
      </c>
      <c r="C40" s="30" t="s">
        <v>70</v>
      </c>
      <c r="D40" s="23">
        <v>19458100</v>
      </c>
      <c r="E40" s="23">
        <v>0</v>
      </c>
      <c r="F40" s="24">
        <v>0</v>
      </c>
      <c r="G40" s="24">
        <f t="shared" si="9"/>
        <v>19458100</v>
      </c>
      <c r="H40" s="16">
        <f t="shared" si="8"/>
        <v>8.1263806350298555</v>
      </c>
      <c r="J40" s="56">
        <v>19458100</v>
      </c>
    </row>
    <row r="41" spans="1:10" s="12" customFormat="1" x14ac:dyDescent="0.25">
      <c r="A41" s="20"/>
      <c r="B41" s="21" t="s">
        <v>341</v>
      </c>
      <c r="C41" s="30" t="s">
        <v>342</v>
      </c>
      <c r="D41" s="23">
        <v>2000</v>
      </c>
      <c r="E41" s="23">
        <v>0</v>
      </c>
      <c r="F41" s="24">
        <v>0</v>
      </c>
      <c r="G41" s="24">
        <f t="shared" si="9"/>
        <v>2000</v>
      </c>
      <c r="H41" s="16">
        <f t="shared" si="8"/>
        <v>8.3526969591376935E-4</v>
      </c>
      <c r="J41" s="56">
        <v>2000</v>
      </c>
    </row>
    <row r="42" spans="1:10" s="12" customFormat="1" x14ac:dyDescent="0.25">
      <c r="A42" s="20"/>
      <c r="B42" s="21" t="s">
        <v>355</v>
      </c>
      <c r="C42" s="30" t="s">
        <v>356</v>
      </c>
      <c r="D42" s="23">
        <v>50000</v>
      </c>
      <c r="E42" s="23">
        <v>0</v>
      </c>
      <c r="F42" s="24">
        <v>0</v>
      </c>
      <c r="G42" s="24">
        <f t="shared" si="9"/>
        <v>50000</v>
      </c>
      <c r="H42" s="16">
        <f t="shared" si="8"/>
        <v>2.0881742397844232E-2</v>
      </c>
      <c r="J42" s="56">
        <v>50000</v>
      </c>
    </row>
    <row r="43" spans="1:10" s="12" customFormat="1" x14ac:dyDescent="0.25">
      <c r="A43" s="20"/>
      <c r="B43" s="21" t="s">
        <v>71</v>
      </c>
      <c r="C43" s="30" t="s">
        <v>72</v>
      </c>
      <c r="D43" s="23">
        <v>950000</v>
      </c>
      <c r="E43" s="23">
        <v>0</v>
      </c>
      <c r="F43" s="24">
        <v>0</v>
      </c>
      <c r="G43" s="24">
        <f t="shared" si="9"/>
        <v>950000</v>
      </c>
      <c r="H43" s="16">
        <f t="shared" si="8"/>
        <v>0.39675310555904036</v>
      </c>
      <c r="J43" s="56">
        <v>950000</v>
      </c>
    </row>
    <row r="44" spans="1:10" s="12" customFormat="1" x14ac:dyDescent="0.25">
      <c r="A44" s="20"/>
      <c r="B44" s="21" t="s">
        <v>343</v>
      </c>
      <c r="C44" s="30" t="s">
        <v>344</v>
      </c>
      <c r="D44" s="23">
        <v>60000</v>
      </c>
      <c r="E44" s="23">
        <v>0</v>
      </c>
      <c r="F44" s="24">
        <v>0</v>
      </c>
      <c r="G44" s="24">
        <f t="shared" si="9"/>
        <v>60000</v>
      </c>
      <c r="H44" s="16">
        <f t="shared" si="8"/>
        <v>2.5058090877413078E-2</v>
      </c>
      <c r="J44" s="56">
        <v>60000</v>
      </c>
    </row>
    <row r="45" spans="1:10" s="12" customFormat="1" x14ac:dyDescent="0.25">
      <c r="A45" s="20"/>
      <c r="B45" s="21" t="s">
        <v>73</v>
      </c>
      <c r="C45" s="30" t="s">
        <v>74</v>
      </c>
      <c r="D45" s="23">
        <v>500000</v>
      </c>
      <c r="E45" s="23">
        <v>0</v>
      </c>
      <c r="F45" s="24">
        <v>0</v>
      </c>
      <c r="G45" s="24">
        <f t="shared" si="9"/>
        <v>500000</v>
      </c>
      <c r="H45" s="16">
        <f t="shared" si="8"/>
        <v>0.20881742397844233</v>
      </c>
      <c r="J45" s="56">
        <v>500000</v>
      </c>
    </row>
    <row r="46" spans="1:10" s="12" customFormat="1" x14ac:dyDescent="0.25">
      <c r="A46" s="20"/>
      <c r="B46" s="21" t="s">
        <v>75</v>
      </c>
      <c r="C46" s="30" t="s">
        <v>76</v>
      </c>
      <c r="D46" s="23">
        <v>50000</v>
      </c>
      <c r="E46" s="23">
        <v>0</v>
      </c>
      <c r="F46" s="24">
        <v>0</v>
      </c>
      <c r="G46" s="24">
        <f t="shared" si="9"/>
        <v>50000</v>
      </c>
      <c r="H46" s="16">
        <f t="shared" si="8"/>
        <v>2.0881742397844232E-2</v>
      </c>
      <c r="J46" s="56">
        <v>50000</v>
      </c>
    </row>
    <row r="47" spans="1:10" s="12" customFormat="1" x14ac:dyDescent="0.25">
      <c r="A47" s="20"/>
      <c r="B47" s="21" t="s">
        <v>77</v>
      </c>
      <c r="C47" s="30" t="s">
        <v>78</v>
      </c>
      <c r="D47" s="23">
        <v>20000</v>
      </c>
      <c r="E47" s="23">
        <v>0</v>
      </c>
      <c r="F47" s="24">
        <v>0</v>
      </c>
      <c r="G47" s="24">
        <f t="shared" si="9"/>
        <v>20000</v>
      </c>
      <c r="H47" s="16">
        <f t="shared" si="8"/>
        <v>8.3526969591376926E-3</v>
      </c>
      <c r="J47" s="56">
        <v>20000</v>
      </c>
    </row>
    <row r="48" spans="1:10" s="12" customFormat="1" x14ac:dyDescent="0.25">
      <c r="A48" s="20"/>
      <c r="B48" s="21" t="s">
        <v>357</v>
      </c>
      <c r="C48" s="30" t="s">
        <v>358</v>
      </c>
      <c r="D48" s="23">
        <v>50000</v>
      </c>
      <c r="E48" s="23">
        <v>0</v>
      </c>
      <c r="F48" s="24">
        <v>0</v>
      </c>
      <c r="G48" s="24">
        <f t="shared" si="9"/>
        <v>50000</v>
      </c>
      <c r="H48" s="16">
        <f t="shared" si="8"/>
        <v>2.0881742397844232E-2</v>
      </c>
      <c r="J48" s="56">
        <v>50000</v>
      </c>
    </row>
    <row r="49" spans="1:15" s="12" customFormat="1" x14ac:dyDescent="0.25">
      <c r="A49" s="20"/>
      <c r="B49" s="21" t="s">
        <v>79</v>
      </c>
      <c r="C49" s="30" t="s">
        <v>80</v>
      </c>
      <c r="D49" s="23">
        <v>0</v>
      </c>
      <c r="E49" s="23">
        <v>0</v>
      </c>
      <c r="F49" s="24">
        <v>0</v>
      </c>
      <c r="G49" s="24">
        <f t="shared" si="9"/>
        <v>0</v>
      </c>
      <c r="H49" s="16">
        <f t="shared" si="8"/>
        <v>0</v>
      </c>
      <c r="J49" s="56"/>
    </row>
    <row r="50" spans="1:15" s="12" customFormat="1" x14ac:dyDescent="0.25">
      <c r="A50" s="20"/>
      <c r="B50" s="21" t="s">
        <v>81</v>
      </c>
      <c r="C50" s="30" t="s">
        <v>453</v>
      </c>
      <c r="D50" s="23">
        <v>500000</v>
      </c>
      <c r="E50" s="23">
        <v>0</v>
      </c>
      <c r="F50" s="24">
        <v>0</v>
      </c>
      <c r="G50" s="24">
        <f t="shared" si="9"/>
        <v>500000</v>
      </c>
      <c r="H50" s="16">
        <f t="shared" si="8"/>
        <v>0.20881742397844233</v>
      </c>
      <c r="J50" s="56">
        <v>500000</v>
      </c>
    </row>
    <row r="51" spans="1:15" s="12" customFormat="1" x14ac:dyDescent="0.25">
      <c r="A51" s="20"/>
      <c r="B51" s="21" t="s">
        <v>345</v>
      </c>
      <c r="C51" s="30" t="s">
        <v>346</v>
      </c>
      <c r="D51" s="23">
        <v>50000</v>
      </c>
      <c r="E51" s="23">
        <v>0</v>
      </c>
      <c r="F51" s="24">
        <v>0</v>
      </c>
      <c r="G51" s="24">
        <f t="shared" si="9"/>
        <v>50000</v>
      </c>
      <c r="H51" s="16"/>
      <c r="J51" s="56">
        <v>50000</v>
      </c>
    </row>
    <row r="52" spans="1:15" s="12" customFormat="1" x14ac:dyDescent="0.25">
      <c r="A52" s="20"/>
      <c r="B52" s="21" t="s">
        <v>82</v>
      </c>
      <c r="C52" s="30" t="s">
        <v>83</v>
      </c>
      <c r="D52" s="23">
        <v>100000</v>
      </c>
      <c r="E52" s="23">
        <v>0</v>
      </c>
      <c r="F52" s="24">
        <v>0</v>
      </c>
      <c r="G52" s="24">
        <f t="shared" si="9"/>
        <v>100000</v>
      </c>
      <c r="H52" s="16">
        <f t="shared" ref="H52:H59" si="10">+G52/$G$237*100</f>
        <v>4.1763484795688463E-2</v>
      </c>
      <c r="J52" s="56">
        <v>100000</v>
      </c>
    </row>
    <row r="53" spans="1:15" s="12" customFormat="1" x14ac:dyDescent="0.25">
      <c r="A53" s="20"/>
      <c r="B53" s="21" t="s">
        <v>84</v>
      </c>
      <c r="C53" s="30" t="s">
        <v>85</v>
      </c>
      <c r="D53" s="23">
        <v>20000</v>
      </c>
      <c r="E53" s="23">
        <v>0</v>
      </c>
      <c r="F53" s="24">
        <v>0</v>
      </c>
      <c r="G53" s="24">
        <f t="shared" si="9"/>
        <v>20000</v>
      </c>
      <c r="H53" s="16">
        <f t="shared" si="10"/>
        <v>8.3526969591376926E-3</v>
      </c>
      <c r="J53" s="56">
        <v>20000</v>
      </c>
    </row>
    <row r="54" spans="1:15" s="12" customFormat="1" ht="28.5" x14ac:dyDescent="0.25">
      <c r="A54" s="20"/>
      <c r="B54" s="21" t="s">
        <v>347</v>
      </c>
      <c r="C54" s="30" t="s">
        <v>348</v>
      </c>
      <c r="D54" s="23">
        <v>350000</v>
      </c>
      <c r="E54" s="23">
        <v>0</v>
      </c>
      <c r="F54" s="24">
        <v>0</v>
      </c>
      <c r="G54" s="24">
        <f t="shared" si="9"/>
        <v>350000</v>
      </c>
      <c r="H54" s="16">
        <f t="shared" si="10"/>
        <v>0.14617219678490961</v>
      </c>
      <c r="J54" s="56">
        <v>350000</v>
      </c>
    </row>
    <row r="55" spans="1:15" s="12" customFormat="1" x14ac:dyDescent="0.25">
      <c r="A55" s="20"/>
      <c r="B55" s="21" t="s">
        <v>359</v>
      </c>
      <c r="C55" s="30" t="s">
        <v>360</v>
      </c>
      <c r="D55" s="23">
        <v>10000</v>
      </c>
      <c r="E55" s="23">
        <v>0</v>
      </c>
      <c r="F55" s="24">
        <v>0</v>
      </c>
      <c r="G55" s="24">
        <f t="shared" si="9"/>
        <v>10000</v>
      </c>
      <c r="H55" s="16">
        <f t="shared" si="10"/>
        <v>4.1763484795688463E-3</v>
      </c>
      <c r="J55" s="56">
        <v>10000</v>
      </c>
    </row>
    <row r="56" spans="1:15" s="12" customFormat="1" x14ac:dyDescent="0.25">
      <c r="A56" s="20"/>
      <c r="B56" s="21" t="s">
        <v>361</v>
      </c>
      <c r="C56" s="30" t="s">
        <v>362</v>
      </c>
      <c r="D56" s="23">
        <v>250000</v>
      </c>
      <c r="E56" s="23">
        <v>0</v>
      </c>
      <c r="F56" s="24">
        <v>0</v>
      </c>
      <c r="G56" s="24">
        <f t="shared" si="9"/>
        <v>250000</v>
      </c>
      <c r="H56" s="16">
        <f t="shared" si="10"/>
        <v>0.10440871198922116</v>
      </c>
      <c r="J56" s="56">
        <v>250000</v>
      </c>
    </row>
    <row r="57" spans="1:15" s="12" customFormat="1" x14ac:dyDescent="0.25">
      <c r="A57" s="20"/>
      <c r="B57" s="21" t="s">
        <v>363</v>
      </c>
      <c r="C57" s="30" t="s">
        <v>364</v>
      </c>
      <c r="D57" s="23">
        <v>100000</v>
      </c>
      <c r="E57" s="23">
        <v>0</v>
      </c>
      <c r="F57" s="24">
        <v>0</v>
      </c>
      <c r="G57" s="24">
        <f t="shared" si="9"/>
        <v>100000</v>
      </c>
      <c r="H57" s="16">
        <f t="shared" si="10"/>
        <v>4.1763484795688463E-2</v>
      </c>
      <c r="J57" s="56">
        <v>100000</v>
      </c>
    </row>
    <row r="58" spans="1:15" s="12" customFormat="1" x14ac:dyDescent="0.25">
      <c r="A58" s="20"/>
      <c r="B58" s="21" t="s">
        <v>86</v>
      </c>
      <c r="C58" s="30" t="s">
        <v>87</v>
      </c>
      <c r="D58" s="23">
        <v>0</v>
      </c>
      <c r="E58" s="23">
        <v>0</v>
      </c>
      <c r="F58" s="24">
        <v>0</v>
      </c>
      <c r="G58" s="24">
        <f t="shared" si="9"/>
        <v>0</v>
      </c>
      <c r="H58" s="16">
        <f t="shared" si="10"/>
        <v>0</v>
      </c>
      <c r="J58" s="56"/>
    </row>
    <row r="59" spans="1:15" s="12" customFormat="1" ht="28.5" x14ac:dyDescent="0.25">
      <c r="A59" s="20"/>
      <c r="B59" s="21" t="s">
        <v>88</v>
      </c>
      <c r="C59" s="30" t="s">
        <v>89</v>
      </c>
      <c r="D59" s="23">
        <v>50000</v>
      </c>
      <c r="E59" s="23">
        <v>0</v>
      </c>
      <c r="F59" s="24">
        <v>0</v>
      </c>
      <c r="G59" s="24">
        <f t="shared" si="9"/>
        <v>50000</v>
      </c>
      <c r="H59" s="16">
        <f t="shared" si="10"/>
        <v>2.0881742397844232E-2</v>
      </c>
      <c r="J59" s="56">
        <v>50000</v>
      </c>
    </row>
    <row r="60" spans="1:15" s="12" customFormat="1" x14ac:dyDescent="0.25">
      <c r="A60" s="20"/>
      <c r="B60" s="21" t="s">
        <v>365</v>
      </c>
      <c r="C60" s="30" t="s">
        <v>366</v>
      </c>
      <c r="D60" s="23">
        <v>2000</v>
      </c>
      <c r="E60" s="23">
        <v>0</v>
      </c>
      <c r="F60" s="24">
        <v>0</v>
      </c>
      <c r="G60" s="24">
        <f t="shared" si="9"/>
        <v>2000</v>
      </c>
      <c r="H60" s="16"/>
      <c r="J60" s="56">
        <v>2000</v>
      </c>
    </row>
    <row r="61" spans="1:15" s="12" customFormat="1" x14ac:dyDescent="0.25">
      <c r="A61" s="20"/>
      <c r="B61" s="21" t="s">
        <v>90</v>
      </c>
      <c r="C61" s="30" t="s">
        <v>91</v>
      </c>
      <c r="D61" s="23">
        <v>10000</v>
      </c>
      <c r="E61" s="23">
        <v>0</v>
      </c>
      <c r="F61" s="24">
        <v>0</v>
      </c>
      <c r="G61" s="24">
        <f t="shared" si="9"/>
        <v>10000</v>
      </c>
      <c r="H61" s="16">
        <f t="shared" ref="H61:H104" si="11">+G61/$G$237*100</f>
        <v>4.1763484795688463E-3</v>
      </c>
      <c r="J61" s="56">
        <v>10000</v>
      </c>
      <c r="O61" s="56"/>
    </row>
    <row r="62" spans="1:15" s="12" customFormat="1" x14ac:dyDescent="0.25">
      <c r="A62" s="20"/>
      <c r="B62" s="21" t="s">
        <v>92</v>
      </c>
      <c r="C62" s="30" t="s">
        <v>93</v>
      </c>
      <c r="D62" s="23">
        <v>0</v>
      </c>
      <c r="E62" s="23">
        <v>0</v>
      </c>
      <c r="F62" s="24">
        <v>0</v>
      </c>
      <c r="G62" s="24">
        <f t="shared" si="9"/>
        <v>0</v>
      </c>
      <c r="H62" s="16">
        <f t="shared" si="11"/>
        <v>0</v>
      </c>
      <c r="J62" s="56"/>
      <c r="O62" s="56"/>
    </row>
    <row r="63" spans="1:15" s="12" customFormat="1" x14ac:dyDescent="0.25">
      <c r="A63" s="20"/>
      <c r="B63" s="21" t="s">
        <v>94</v>
      </c>
      <c r="C63" s="30" t="s">
        <v>95</v>
      </c>
      <c r="D63" s="23">
        <v>0</v>
      </c>
      <c r="E63" s="23">
        <v>0</v>
      </c>
      <c r="F63" s="24">
        <v>0</v>
      </c>
      <c r="G63" s="24">
        <f t="shared" si="9"/>
        <v>0</v>
      </c>
      <c r="H63" s="16">
        <f t="shared" si="11"/>
        <v>0</v>
      </c>
      <c r="J63" s="56"/>
      <c r="O63" s="56"/>
    </row>
    <row r="64" spans="1:15" s="12" customFormat="1" x14ac:dyDescent="0.25">
      <c r="A64" s="20"/>
      <c r="B64" s="21" t="s">
        <v>96</v>
      </c>
      <c r="C64" s="30" t="s">
        <v>97</v>
      </c>
      <c r="D64" s="23">
        <v>25000</v>
      </c>
      <c r="E64" s="23">
        <v>0</v>
      </c>
      <c r="F64" s="24">
        <v>0</v>
      </c>
      <c r="G64" s="24">
        <f t="shared" si="9"/>
        <v>25000</v>
      </c>
      <c r="H64" s="16">
        <f t="shared" si="11"/>
        <v>1.0440871198922116E-2</v>
      </c>
      <c r="J64" s="56">
        <v>25000</v>
      </c>
      <c r="O64" s="56"/>
    </row>
    <row r="65" spans="1:15" s="12" customFormat="1" x14ac:dyDescent="0.25">
      <c r="A65" s="20"/>
      <c r="B65" s="21" t="s">
        <v>98</v>
      </c>
      <c r="C65" s="30" t="s">
        <v>99</v>
      </c>
      <c r="D65" s="23">
        <v>5000</v>
      </c>
      <c r="E65" s="23">
        <v>0</v>
      </c>
      <c r="F65" s="24">
        <v>0</v>
      </c>
      <c r="G65" s="24">
        <f t="shared" si="9"/>
        <v>5000</v>
      </c>
      <c r="H65" s="16">
        <f t="shared" si="11"/>
        <v>2.0881742397844232E-3</v>
      </c>
      <c r="J65" s="56">
        <v>5000</v>
      </c>
      <c r="O65" s="56"/>
    </row>
    <row r="66" spans="1:15" s="12" customFormat="1" x14ac:dyDescent="0.25">
      <c r="A66" s="20"/>
      <c r="B66" s="21" t="s">
        <v>100</v>
      </c>
      <c r="C66" s="30" t="s">
        <v>101</v>
      </c>
      <c r="D66" s="23">
        <v>60000</v>
      </c>
      <c r="E66" s="23">
        <v>0</v>
      </c>
      <c r="F66" s="24">
        <v>0</v>
      </c>
      <c r="G66" s="24">
        <f t="shared" si="9"/>
        <v>60000</v>
      </c>
      <c r="H66" s="16">
        <f t="shared" si="11"/>
        <v>2.5058090877413078E-2</v>
      </c>
      <c r="J66" s="56">
        <v>60000</v>
      </c>
      <c r="O66" s="56"/>
    </row>
    <row r="67" spans="1:15" s="12" customFormat="1" x14ac:dyDescent="0.25">
      <c r="A67" s="20"/>
      <c r="B67" s="21" t="s">
        <v>102</v>
      </c>
      <c r="C67" s="30" t="s">
        <v>103</v>
      </c>
      <c r="D67" s="23">
        <v>10000</v>
      </c>
      <c r="E67" s="23">
        <v>0</v>
      </c>
      <c r="F67" s="24">
        <v>0</v>
      </c>
      <c r="G67" s="24">
        <f t="shared" si="9"/>
        <v>10000</v>
      </c>
      <c r="H67" s="16">
        <f t="shared" si="11"/>
        <v>4.1763484795688463E-3</v>
      </c>
      <c r="J67" s="56">
        <v>10000</v>
      </c>
      <c r="O67" s="56"/>
    </row>
    <row r="68" spans="1:15" s="12" customFormat="1" x14ac:dyDescent="0.25">
      <c r="A68" s="20"/>
      <c r="B68" s="21" t="s">
        <v>428</v>
      </c>
      <c r="C68" s="30" t="s">
        <v>429</v>
      </c>
      <c r="D68" s="23">
        <v>1000</v>
      </c>
      <c r="E68" s="23">
        <v>0</v>
      </c>
      <c r="F68" s="24">
        <v>0</v>
      </c>
      <c r="G68" s="24">
        <f t="shared" si="9"/>
        <v>1000</v>
      </c>
      <c r="H68" s="16">
        <f t="shared" si="11"/>
        <v>4.1763484795688467E-4</v>
      </c>
      <c r="J68" s="56">
        <v>1000</v>
      </c>
      <c r="O68" s="56"/>
    </row>
    <row r="69" spans="1:15" s="12" customFormat="1" x14ac:dyDescent="0.25">
      <c r="A69" s="20"/>
      <c r="B69" s="21" t="s">
        <v>104</v>
      </c>
      <c r="C69" s="30" t="s">
        <v>105</v>
      </c>
      <c r="D69" s="23">
        <v>350000</v>
      </c>
      <c r="E69" s="23">
        <v>0</v>
      </c>
      <c r="F69" s="24">
        <v>0</v>
      </c>
      <c r="G69" s="24">
        <f t="shared" si="9"/>
        <v>350000</v>
      </c>
      <c r="H69" s="16">
        <f t="shared" si="11"/>
        <v>0.14617219678490961</v>
      </c>
      <c r="J69" s="56">
        <v>350000</v>
      </c>
      <c r="O69" s="56"/>
    </row>
    <row r="70" spans="1:15" s="12" customFormat="1" x14ac:dyDescent="0.25">
      <c r="A70" s="20"/>
      <c r="B70" s="21" t="s">
        <v>106</v>
      </c>
      <c r="C70" s="30" t="s">
        <v>107</v>
      </c>
      <c r="D70" s="23">
        <v>35000</v>
      </c>
      <c r="E70" s="23">
        <v>0</v>
      </c>
      <c r="F70" s="24">
        <v>0</v>
      </c>
      <c r="G70" s="24">
        <f t="shared" si="9"/>
        <v>35000</v>
      </c>
      <c r="H70" s="16">
        <f t="shared" si="11"/>
        <v>1.4617219678490962E-2</v>
      </c>
      <c r="J70" s="56">
        <v>35000</v>
      </c>
      <c r="O70" s="56"/>
    </row>
    <row r="71" spans="1:15" s="12" customFormat="1" x14ac:dyDescent="0.25">
      <c r="A71" s="20"/>
      <c r="B71" s="21" t="s">
        <v>108</v>
      </c>
      <c r="C71" s="30" t="s">
        <v>109</v>
      </c>
      <c r="D71" s="23">
        <v>15000</v>
      </c>
      <c r="E71" s="23">
        <v>0</v>
      </c>
      <c r="F71" s="24">
        <v>0</v>
      </c>
      <c r="G71" s="24">
        <f t="shared" si="9"/>
        <v>15000</v>
      </c>
      <c r="H71" s="16">
        <f t="shared" si="11"/>
        <v>6.2645227193532695E-3</v>
      </c>
      <c r="J71" s="56">
        <v>15000</v>
      </c>
      <c r="O71" s="56"/>
    </row>
    <row r="72" spans="1:15" s="12" customFormat="1" x14ac:dyDescent="0.25">
      <c r="A72" s="20"/>
      <c r="B72" s="21" t="s">
        <v>110</v>
      </c>
      <c r="C72" s="30" t="s">
        <v>111</v>
      </c>
      <c r="D72" s="23">
        <v>1000</v>
      </c>
      <c r="E72" s="23">
        <v>0</v>
      </c>
      <c r="F72" s="24">
        <v>0</v>
      </c>
      <c r="G72" s="24">
        <f t="shared" si="9"/>
        <v>1000</v>
      </c>
      <c r="H72" s="16">
        <f t="shared" si="11"/>
        <v>4.1763484795688467E-4</v>
      </c>
      <c r="J72" s="56">
        <v>1000</v>
      </c>
      <c r="O72" s="56"/>
    </row>
    <row r="73" spans="1:15" s="12" customFormat="1" x14ac:dyDescent="0.25">
      <c r="A73" s="20"/>
      <c r="B73" s="21" t="s">
        <v>112</v>
      </c>
      <c r="C73" s="30" t="s">
        <v>113</v>
      </c>
      <c r="D73" s="23">
        <v>5000</v>
      </c>
      <c r="E73" s="23">
        <v>0</v>
      </c>
      <c r="F73" s="24">
        <v>3000</v>
      </c>
      <c r="G73" s="24">
        <f t="shared" si="9"/>
        <v>2000</v>
      </c>
      <c r="H73" s="16">
        <f t="shared" si="11"/>
        <v>8.3526969591376935E-4</v>
      </c>
      <c r="J73" s="56">
        <v>2000</v>
      </c>
      <c r="O73" s="56"/>
    </row>
    <row r="74" spans="1:15" s="12" customFormat="1" x14ac:dyDescent="0.25">
      <c r="A74" s="20"/>
      <c r="B74" s="21" t="s">
        <v>114</v>
      </c>
      <c r="C74" s="30" t="s">
        <v>115</v>
      </c>
      <c r="D74" s="23">
        <v>5000</v>
      </c>
      <c r="E74" s="23">
        <v>0</v>
      </c>
      <c r="F74" s="24">
        <v>0</v>
      </c>
      <c r="G74" s="24">
        <f t="shared" si="9"/>
        <v>5000</v>
      </c>
      <c r="H74" s="16">
        <f t="shared" si="11"/>
        <v>2.0881742397844232E-3</v>
      </c>
      <c r="J74" s="56">
        <v>5000</v>
      </c>
    </row>
    <row r="75" spans="1:15" s="12" customFormat="1" x14ac:dyDescent="0.25">
      <c r="A75" s="20"/>
      <c r="B75" s="21" t="s">
        <v>116</v>
      </c>
      <c r="C75" s="30" t="s">
        <v>117</v>
      </c>
      <c r="D75" s="23">
        <v>2000</v>
      </c>
      <c r="E75" s="23">
        <v>0</v>
      </c>
      <c r="F75" s="24">
        <v>0</v>
      </c>
      <c r="G75" s="24">
        <f t="shared" si="9"/>
        <v>2000</v>
      </c>
      <c r="H75" s="16">
        <f t="shared" si="11"/>
        <v>8.3526969591376935E-4</v>
      </c>
      <c r="J75" s="56">
        <v>2000</v>
      </c>
    </row>
    <row r="76" spans="1:15" s="12" customFormat="1" x14ac:dyDescent="0.25">
      <c r="A76" s="20"/>
      <c r="B76" s="21" t="s">
        <v>426</v>
      </c>
      <c r="C76" s="30" t="s">
        <v>427</v>
      </c>
      <c r="D76" s="23">
        <v>4000</v>
      </c>
      <c r="E76" s="23">
        <v>0</v>
      </c>
      <c r="F76" s="24">
        <v>0</v>
      </c>
      <c r="G76" s="24">
        <f t="shared" si="9"/>
        <v>4000</v>
      </c>
      <c r="H76" s="16">
        <f t="shared" si="11"/>
        <v>1.6705393918275387E-3</v>
      </c>
      <c r="J76" s="56">
        <v>4000</v>
      </c>
    </row>
    <row r="77" spans="1:15" s="12" customFormat="1" x14ac:dyDescent="0.25">
      <c r="A77" s="20"/>
      <c r="B77" s="21" t="s">
        <v>118</v>
      </c>
      <c r="C77" s="30" t="s">
        <v>119</v>
      </c>
      <c r="D77" s="23">
        <v>1000</v>
      </c>
      <c r="E77" s="23">
        <v>3000</v>
      </c>
      <c r="F77" s="24">
        <v>0</v>
      </c>
      <c r="G77" s="24">
        <f t="shared" si="9"/>
        <v>4000</v>
      </c>
      <c r="H77" s="16">
        <f t="shared" si="11"/>
        <v>1.6705393918275387E-3</v>
      </c>
      <c r="J77" s="56">
        <v>4000</v>
      </c>
    </row>
    <row r="78" spans="1:15" s="12" customFormat="1" x14ac:dyDescent="0.25">
      <c r="A78" s="20"/>
      <c r="B78" s="21" t="s">
        <v>120</v>
      </c>
      <c r="C78" s="30" t="s">
        <v>121</v>
      </c>
      <c r="D78" s="23">
        <v>5000</v>
      </c>
      <c r="E78" s="23">
        <v>0</v>
      </c>
      <c r="F78" s="24">
        <v>0</v>
      </c>
      <c r="G78" s="24">
        <f t="shared" si="9"/>
        <v>5000</v>
      </c>
      <c r="H78" s="16">
        <f t="shared" si="11"/>
        <v>2.0881742397844232E-3</v>
      </c>
      <c r="J78" s="56">
        <v>5000</v>
      </c>
    </row>
    <row r="79" spans="1:15" s="12" customFormat="1" x14ac:dyDescent="0.25">
      <c r="A79" s="20"/>
      <c r="B79" s="21" t="s">
        <v>122</v>
      </c>
      <c r="C79" s="30" t="s">
        <v>123</v>
      </c>
      <c r="D79" s="23">
        <v>1000</v>
      </c>
      <c r="E79" s="23">
        <v>0</v>
      </c>
      <c r="F79" s="24">
        <v>0</v>
      </c>
      <c r="G79" s="24">
        <f t="shared" si="9"/>
        <v>1000</v>
      </c>
      <c r="H79" s="16">
        <f t="shared" si="11"/>
        <v>4.1763484795688467E-4</v>
      </c>
      <c r="J79" s="56">
        <v>1000</v>
      </c>
    </row>
    <row r="80" spans="1:15" s="12" customFormat="1" x14ac:dyDescent="0.25">
      <c r="A80" s="20"/>
      <c r="B80" s="21" t="s">
        <v>124</v>
      </c>
      <c r="C80" s="30" t="s">
        <v>125</v>
      </c>
      <c r="D80" s="23">
        <v>4000</v>
      </c>
      <c r="E80" s="23">
        <v>0</v>
      </c>
      <c r="F80" s="24">
        <v>0</v>
      </c>
      <c r="G80" s="24">
        <f t="shared" si="9"/>
        <v>4000</v>
      </c>
      <c r="H80" s="16">
        <f t="shared" si="11"/>
        <v>1.6705393918275387E-3</v>
      </c>
      <c r="J80" s="56">
        <v>4000</v>
      </c>
    </row>
    <row r="81" spans="1:10" s="12" customFormat="1" x14ac:dyDescent="0.25">
      <c r="A81" s="20"/>
      <c r="B81" s="21" t="s">
        <v>126</v>
      </c>
      <c r="C81" s="30" t="s">
        <v>127</v>
      </c>
      <c r="D81" s="23">
        <v>10000</v>
      </c>
      <c r="E81" s="23">
        <v>5000</v>
      </c>
      <c r="F81" s="24">
        <v>0</v>
      </c>
      <c r="G81" s="24">
        <f t="shared" si="9"/>
        <v>15000</v>
      </c>
      <c r="H81" s="16">
        <f t="shared" si="11"/>
        <v>6.2645227193532695E-3</v>
      </c>
      <c r="J81" s="56">
        <v>15000</v>
      </c>
    </row>
    <row r="82" spans="1:10" s="12" customFormat="1" x14ac:dyDescent="0.25">
      <c r="A82" s="20"/>
      <c r="B82" s="21" t="s">
        <v>367</v>
      </c>
      <c r="C82" s="30" t="s">
        <v>368</v>
      </c>
      <c r="D82" s="23">
        <v>5000</v>
      </c>
      <c r="E82" s="23">
        <v>0</v>
      </c>
      <c r="F82" s="24">
        <v>0</v>
      </c>
      <c r="G82" s="24">
        <f t="shared" si="9"/>
        <v>5000</v>
      </c>
      <c r="H82" s="16">
        <f t="shared" si="11"/>
        <v>2.0881742397844232E-3</v>
      </c>
      <c r="J82" s="56">
        <v>5000</v>
      </c>
    </row>
    <row r="83" spans="1:10" s="12" customFormat="1" x14ac:dyDescent="0.25">
      <c r="A83" s="20"/>
      <c r="B83" s="21" t="s">
        <v>128</v>
      </c>
      <c r="C83" s="28" t="s">
        <v>129</v>
      </c>
      <c r="D83" s="23">
        <v>200000</v>
      </c>
      <c r="E83" s="23">
        <v>0</v>
      </c>
      <c r="F83" s="24">
        <v>5000</v>
      </c>
      <c r="G83" s="24">
        <f t="shared" si="9"/>
        <v>195000</v>
      </c>
      <c r="H83" s="16">
        <f t="shared" si="11"/>
        <v>8.1438795351592499E-2</v>
      </c>
      <c r="J83" s="56">
        <v>195000</v>
      </c>
    </row>
    <row r="84" spans="1:10" s="12" customFormat="1" x14ac:dyDescent="0.25">
      <c r="A84" s="20"/>
      <c r="B84" s="21" t="s">
        <v>130</v>
      </c>
      <c r="C84" s="30" t="s">
        <v>131</v>
      </c>
      <c r="D84" s="23">
        <v>50000</v>
      </c>
      <c r="E84" s="23">
        <v>0</v>
      </c>
      <c r="F84" s="24">
        <v>0</v>
      </c>
      <c r="G84" s="24">
        <f t="shared" si="9"/>
        <v>50000</v>
      </c>
      <c r="H84" s="16">
        <f t="shared" si="11"/>
        <v>2.0881742397844232E-2</v>
      </c>
      <c r="J84" s="56">
        <v>50000</v>
      </c>
    </row>
    <row r="85" spans="1:10" s="12" customFormat="1" x14ac:dyDescent="0.25">
      <c r="A85" s="20"/>
      <c r="B85" s="21" t="s">
        <v>132</v>
      </c>
      <c r="C85" s="30" t="s">
        <v>133</v>
      </c>
      <c r="D85" s="23">
        <v>0</v>
      </c>
      <c r="E85" s="23">
        <v>0</v>
      </c>
      <c r="F85" s="24">
        <v>0</v>
      </c>
      <c r="G85" s="24">
        <f t="shared" si="9"/>
        <v>0</v>
      </c>
      <c r="H85" s="16">
        <f t="shared" si="11"/>
        <v>0</v>
      </c>
      <c r="J85" s="56"/>
    </row>
    <row r="86" spans="1:10" s="12" customFormat="1" x14ac:dyDescent="0.25">
      <c r="A86" s="20"/>
      <c r="B86" s="21" t="s">
        <v>134</v>
      </c>
      <c r="C86" s="30" t="s">
        <v>135</v>
      </c>
      <c r="D86" s="23">
        <v>150000</v>
      </c>
      <c r="E86" s="23">
        <v>0</v>
      </c>
      <c r="F86" s="24">
        <v>100000</v>
      </c>
      <c r="G86" s="24">
        <f t="shared" si="9"/>
        <v>50000</v>
      </c>
      <c r="H86" s="16">
        <f t="shared" si="11"/>
        <v>2.0881742397844232E-2</v>
      </c>
      <c r="J86" s="56">
        <v>50000</v>
      </c>
    </row>
    <row r="87" spans="1:10" s="12" customFormat="1" x14ac:dyDescent="0.25">
      <c r="A87" s="20"/>
      <c r="B87" s="21" t="s">
        <v>136</v>
      </c>
      <c r="C87" s="30" t="s">
        <v>137</v>
      </c>
      <c r="D87" s="23">
        <v>750000</v>
      </c>
      <c r="E87" s="23">
        <v>0</v>
      </c>
      <c r="F87" s="24">
        <v>0</v>
      </c>
      <c r="G87" s="24">
        <f t="shared" si="9"/>
        <v>750000</v>
      </c>
      <c r="H87" s="16">
        <f t="shared" si="11"/>
        <v>0.31322613596766347</v>
      </c>
      <c r="J87" s="56">
        <v>750000</v>
      </c>
    </row>
    <row r="88" spans="1:10" s="12" customFormat="1" x14ac:dyDescent="0.25">
      <c r="A88" s="20"/>
      <c r="B88" s="21" t="s">
        <v>138</v>
      </c>
      <c r="C88" s="30" t="s">
        <v>139</v>
      </c>
      <c r="D88" s="23">
        <v>10000</v>
      </c>
      <c r="E88" s="23">
        <v>0</v>
      </c>
      <c r="F88" s="24">
        <v>0</v>
      </c>
      <c r="G88" s="24">
        <f t="shared" si="9"/>
        <v>10000</v>
      </c>
      <c r="H88" s="16">
        <f t="shared" si="11"/>
        <v>4.1763484795688463E-3</v>
      </c>
      <c r="J88" s="56">
        <v>10000</v>
      </c>
    </row>
    <row r="89" spans="1:10" s="12" customFormat="1" x14ac:dyDescent="0.25">
      <c r="A89" s="20"/>
      <c r="B89" s="21" t="s">
        <v>434</v>
      </c>
      <c r="C89" s="30" t="s">
        <v>447</v>
      </c>
      <c r="D89" s="23">
        <v>1500000</v>
      </c>
      <c r="E89" s="23">
        <v>100000</v>
      </c>
      <c r="F89" s="24">
        <v>0</v>
      </c>
      <c r="G89" s="24">
        <f t="shared" si="9"/>
        <v>1600000</v>
      </c>
      <c r="H89" s="16">
        <f t="shared" si="11"/>
        <v>0.66821575673101541</v>
      </c>
      <c r="J89" s="56">
        <v>1600000</v>
      </c>
    </row>
    <row r="90" spans="1:10" s="12" customFormat="1" x14ac:dyDescent="0.25">
      <c r="A90" s="20"/>
      <c r="B90" s="21" t="s">
        <v>140</v>
      </c>
      <c r="C90" s="30" t="s">
        <v>141</v>
      </c>
      <c r="D90" s="23">
        <v>0</v>
      </c>
      <c r="E90" s="24">
        <v>0</v>
      </c>
      <c r="F90" s="24">
        <v>0</v>
      </c>
      <c r="G90" s="24">
        <f t="shared" si="9"/>
        <v>0</v>
      </c>
      <c r="H90" s="16">
        <f t="shared" si="11"/>
        <v>0</v>
      </c>
      <c r="J90" s="56"/>
    </row>
    <row r="91" spans="1:10" s="12" customFormat="1" x14ac:dyDescent="0.25">
      <c r="A91" s="20"/>
      <c r="B91" s="21" t="s">
        <v>142</v>
      </c>
      <c r="C91" s="30" t="s">
        <v>143</v>
      </c>
      <c r="D91" s="23">
        <v>5000</v>
      </c>
      <c r="E91" s="24">
        <v>0</v>
      </c>
      <c r="F91" s="24">
        <v>0</v>
      </c>
      <c r="G91" s="24">
        <f t="shared" si="9"/>
        <v>5000</v>
      </c>
      <c r="H91" s="16">
        <f t="shared" si="11"/>
        <v>2.0881742397844232E-3</v>
      </c>
      <c r="J91" s="56">
        <v>5000</v>
      </c>
    </row>
    <row r="92" spans="1:10" s="12" customFormat="1" x14ac:dyDescent="0.25">
      <c r="A92" s="20"/>
      <c r="B92" s="21" t="s">
        <v>144</v>
      </c>
      <c r="C92" s="30" t="s">
        <v>145</v>
      </c>
      <c r="D92" s="23">
        <v>30000</v>
      </c>
      <c r="E92" s="24">
        <v>0</v>
      </c>
      <c r="F92" s="24">
        <v>0</v>
      </c>
      <c r="G92" s="24">
        <f t="shared" si="9"/>
        <v>30000</v>
      </c>
      <c r="H92" s="16">
        <f t="shared" si="11"/>
        <v>1.2529045438706539E-2</v>
      </c>
      <c r="J92" s="56">
        <v>30000</v>
      </c>
    </row>
    <row r="93" spans="1:10" s="12" customFormat="1" x14ac:dyDescent="0.25">
      <c r="A93" s="20"/>
      <c r="B93" s="21" t="s">
        <v>146</v>
      </c>
      <c r="C93" s="30" t="s">
        <v>147</v>
      </c>
      <c r="D93" s="23">
        <v>15000</v>
      </c>
      <c r="E93" s="24">
        <v>0</v>
      </c>
      <c r="F93" s="24">
        <v>0</v>
      </c>
      <c r="G93" s="24">
        <f t="shared" si="9"/>
        <v>15000</v>
      </c>
      <c r="H93" s="16">
        <f t="shared" si="11"/>
        <v>6.2645227193532695E-3</v>
      </c>
      <c r="J93" s="56">
        <v>15000</v>
      </c>
    </row>
    <row r="94" spans="1:10" s="12" customFormat="1" x14ac:dyDescent="0.25">
      <c r="A94" s="20"/>
      <c r="B94" s="21" t="s">
        <v>148</v>
      </c>
      <c r="C94" s="30" t="s">
        <v>149</v>
      </c>
      <c r="D94" s="23">
        <v>55000</v>
      </c>
      <c r="E94" s="24">
        <v>0</v>
      </c>
      <c r="F94" s="24">
        <v>0</v>
      </c>
      <c r="G94" s="24">
        <f t="shared" si="9"/>
        <v>55000</v>
      </c>
      <c r="H94" s="16">
        <f t="shared" si="11"/>
        <v>2.2969916637628655E-2</v>
      </c>
      <c r="J94" s="56">
        <v>55000</v>
      </c>
    </row>
    <row r="95" spans="1:10" s="12" customFormat="1" x14ac:dyDescent="0.25">
      <c r="A95" s="20"/>
      <c r="B95" s="21" t="s">
        <v>150</v>
      </c>
      <c r="C95" s="30" t="s">
        <v>151</v>
      </c>
      <c r="D95" s="23">
        <v>15000</v>
      </c>
      <c r="E95" s="24">
        <v>0</v>
      </c>
      <c r="F95" s="24">
        <v>0</v>
      </c>
      <c r="G95" s="24">
        <f t="shared" si="9"/>
        <v>15000</v>
      </c>
      <c r="H95" s="16">
        <f t="shared" si="11"/>
        <v>6.2645227193532695E-3</v>
      </c>
      <c r="J95" s="56">
        <v>15000</v>
      </c>
    </row>
    <row r="96" spans="1:10" s="12" customFormat="1" x14ac:dyDescent="0.25">
      <c r="A96" s="20"/>
      <c r="B96" s="21" t="s">
        <v>150</v>
      </c>
      <c r="C96" s="30" t="s">
        <v>448</v>
      </c>
      <c r="D96" s="23">
        <v>1000</v>
      </c>
      <c r="E96" s="24">
        <v>0</v>
      </c>
      <c r="F96" s="24">
        <v>0</v>
      </c>
      <c r="G96" s="24">
        <f t="shared" si="9"/>
        <v>1000</v>
      </c>
      <c r="H96" s="16">
        <f t="shared" si="11"/>
        <v>4.1763484795688467E-4</v>
      </c>
      <c r="J96" s="56">
        <v>1000</v>
      </c>
    </row>
    <row r="97" spans="1:10" s="12" customFormat="1" x14ac:dyDescent="0.25">
      <c r="A97" s="20"/>
      <c r="B97" s="21" t="s">
        <v>152</v>
      </c>
      <c r="C97" s="30" t="s">
        <v>153</v>
      </c>
      <c r="D97" s="23">
        <v>1000</v>
      </c>
      <c r="E97" s="24">
        <v>0</v>
      </c>
      <c r="F97" s="24">
        <v>0</v>
      </c>
      <c r="G97" s="24">
        <f t="shared" si="9"/>
        <v>1000</v>
      </c>
      <c r="H97" s="16">
        <f t="shared" si="11"/>
        <v>4.1763484795688467E-4</v>
      </c>
      <c r="J97" s="56">
        <v>1000</v>
      </c>
    </row>
    <row r="98" spans="1:10" s="12" customFormat="1" x14ac:dyDescent="0.25">
      <c r="A98" s="20"/>
      <c r="B98" s="21" t="s">
        <v>154</v>
      </c>
      <c r="C98" s="30" t="s">
        <v>155</v>
      </c>
      <c r="D98" s="23">
        <v>2000</v>
      </c>
      <c r="E98" s="24">
        <v>0</v>
      </c>
      <c r="F98" s="24">
        <v>0</v>
      </c>
      <c r="G98" s="24">
        <f t="shared" si="9"/>
        <v>2000</v>
      </c>
      <c r="H98" s="16">
        <f t="shared" si="11"/>
        <v>8.3526969591376935E-4</v>
      </c>
      <c r="J98" s="56">
        <v>2000</v>
      </c>
    </row>
    <row r="99" spans="1:10" s="12" customFormat="1" x14ac:dyDescent="0.25">
      <c r="A99" s="20"/>
      <c r="B99" s="21" t="s">
        <v>156</v>
      </c>
      <c r="C99" s="30" t="s">
        <v>157</v>
      </c>
      <c r="D99" s="23">
        <v>4000</v>
      </c>
      <c r="E99" s="24">
        <v>0</v>
      </c>
      <c r="F99" s="24">
        <v>0</v>
      </c>
      <c r="G99" s="24">
        <f t="shared" si="9"/>
        <v>4000</v>
      </c>
      <c r="H99" s="16">
        <f t="shared" si="11"/>
        <v>1.6705393918275387E-3</v>
      </c>
      <c r="J99" s="56">
        <v>4000</v>
      </c>
    </row>
    <row r="100" spans="1:10" s="12" customFormat="1" x14ac:dyDescent="0.25">
      <c r="A100" s="20"/>
      <c r="B100" s="21" t="s">
        <v>158</v>
      </c>
      <c r="C100" s="30" t="s">
        <v>159</v>
      </c>
      <c r="D100" s="23">
        <v>4000</v>
      </c>
      <c r="E100" s="24">
        <v>0</v>
      </c>
      <c r="F100" s="24">
        <v>0</v>
      </c>
      <c r="G100" s="24">
        <f t="shared" si="9"/>
        <v>4000</v>
      </c>
      <c r="H100" s="16">
        <f t="shared" si="11"/>
        <v>1.6705393918275387E-3</v>
      </c>
      <c r="J100" s="56">
        <v>4000</v>
      </c>
    </row>
    <row r="101" spans="1:10" s="12" customFormat="1" x14ac:dyDescent="0.25">
      <c r="A101" s="20"/>
      <c r="B101" s="21" t="s">
        <v>160</v>
      </c>
      <c r="C101" s="28" t="s">
        <v>161</v>
      </c>
      <c r="D101" s="23">
        <v>0</v>
      </c>
      <c r="E101" s="24">
        <v>0</v>
      </c>
      <c r="F101" s="24">
        <v>0</v>
      </c>
      <c r="G101" s="24">
        <f t="shared" si="9"/>
        <v>0</v>
      </c>
      <c r="H101" s="16">
        <f t="shared" si="11"/>
        <v>0</v>
      </c>
      <c r="J101" s="56"/>
    </row>
    <row r="102" spans="1:10" s="12" customFormat="1" x14ac:dyDescent="0.25">
      <c r="A102" s="20"/>
      <c r="B102" s="21" t="s">
        <v>162</v>
      </c>
      <c r="C102" s="28" t="s">
        <v>163</v>
      </c>
      <c r="D102" s="23">
        <v>1950000</v>
      </c>
      <c r="E102" s="24">
        <v>0</v>
      </c>
      <c r="F102" s="24">
        <v>0</v>
      </c>
      <c r="G102" s="24">
        <f t="shared" si="9"/>
        <v>1950000</v>
      </c>
      <c r="H102" s="16">
        <f t="shared" si="11"/>
        <v>0.81438795351592497</v>
      </c>
      <c r="J102" s="56">
        <v>1950000</v>
      </c>
    </row>
    <row r="103" spans="1:10" s="12" customFormat="1" x14ac:dyDescent="0.25">
      <c r="A103" s="20"/>
      <c r="B103" s="21" t="s">
        <v>164</v>
      </c>
      <c r="C103" s="28" t="s">
        <v>165</v>
      </c>
      <c r="D103" s="23">
        <v>4000</v>
      </c>
      <c r="E103" s="24">
        <v>0</v>
      </c>
      <c r="F103" s="24">
        <v>0</v>
      </c>
      <c r="G103" s="24">
        <f t="shared" si="9"/>
        <v>4000</v>
      </c>
      <c r="H103" s="16">
        <f t="shared" si="11"/>
        <v>1.6705393918275387E-3</v>
      </c>
      <c r="J103" s="56">
        <v>4000</v>
      </c>
    </row>
    <row r="104" spans="1:10" s="12" customFormat="1" x14ac:dyDescent="0.25">
      <c r="A104" s="20"/>
      <c r="B104" s="21" t="s">
        <v>166</v>
      </c>
      <c r="C104" s="28" t="s">
        <v>167</v>
      </c>
      <c r="D104" s="23">
        <v>6000</v>
      </c>
      <c r="E104" s="24">
        <v>0</v>
      </c>
      <c r="F104" s="24">
        <v>0</v>
      </c>
      <c r="G104" s="24">
        <f t="shared" si="9"/>
        <v>6000</v>
      </c>
      <c r="H104" s="16">
        <f t="shared" si="11"/>
        <v>2.5058090877413076E-3</v>
      </c>
      <c r="J104" s="56">
        <v>6000</v>
      </c>
    </row>
    <row r="105" spans="1:10" s="12" customFormat="1" x14ac:dyDescent="0.25">
      <c r="A105" s="20"/>
      <c r="B105" s="21" t="s">
        <v>166</v>
      </c>
      <c r="C105" s="28" t="s">
        <v>439</v>
      </c>
      <c r="D105" s="23">
        <v>1000</v>
      </c>
      <c r="E105" s="24">
        <v>0</v>
      </c>
      <c r="F105" s="24">
        <v>0</v>
      </c>
      <c r="G105" s="24">
        <f t="shared" si="9"/>
        <v>1000</v>
      </c>
      <c r="H105" s="16"/>
      <c r="J105" s="56">
        <v>1000</v>
      </c>
    </row>
    <row r="106" spans="1:10" s="12" customFormat="1" x14ac:dyDescent="0.25">
      <c r="A106" s="20"/>
      <c r="B106" s="21" t="s">
        <v>168</v>
      </c>
      <c r="C106" s="28" t="s">
        <v>169</v>
      </c>
      <c r="D106" s="23">
        <v>13000</v>
      </c>
      <c r="E106" s="24">
        <v>0</v>
      </c>
      <c r="F106" s="24">
        <v>0</v>
      </c>
      <c r="G106" s="24">
        <f t="shared" si="9"/>
        <v>13000</v>
      </c>
      <c r="H106" s="16">
        <f>+G106/$G$237*100</f>
        <v>5.4292530234394997E-3</v>
      </c>
      <c r="J106" s="56">
        <v>13000</v>
      </c>
    </row>
    <row r="107" spans="1:10" s="12" customFormat="1" x14ac:dyDescent="0.25">
      <c r="A107" s="20"/>
      <c r="B107" s="21" t="s">
        <v>369</v>
      </c>
      <c r="C107" s="28" t="s">
        <v>370</v>
      </c>
      <c r="D107" s="23">
        <v>1250000</v>
      </c>
      <c r="E107" s="24">
        <v>0</v>
      </c>
      <c r="F107" s="24">
        <v>0</v>
      </c>
      <c r="G107" s="24">
        <f t="shared" si="9"/>
        <v>1250000</v>
      </c>
      <c r="H107" s="16">
        <f>+G107/$G$237*100</f>
        <v>0.52204355994610574</v>
      </c>
      <c r="J107" s="56">
        <v>1250000</v>
      </c>
    </row>
    <row r="108" spans="1:10" s="12" customFormat="1" x14ac:dyDescent="0.25">
      <c r="A108" s="20"/>
      <c r="B108" s="21" t="s">
        <v>371</v>
      </c>
      <c r="C108" s="28" t="s">
        <v>372</v>
      </c>
      <c r="D108" s="23"/>
      <c r="E108" s="24"/>
      <c r="F108" s="24"/>
      <c r="G108" s="24"/>
      <c r="H108" s="16"/>
      <c r="J108" s="56"/>
    </row>
    <row r="109" spans="1:10" s="12" customFormat="1" ht="28.5" x14ac:dyDescent="0.25">
      <c r="A109" s="20"/>
      <c r="B109" s="21" t="s">
        <v>373</v>
      </c>
      <c r="C109" s="28" t="s">
        <v>374</v>
      </c>
      <c r="D109" s="23">
        <v>320000</v>
      </c>
      <c r="E109" s="24">
        <v>0</v>
      </c>
      <c r="F109" s="24">
        <v>0</v>
      </c>
      <c r="G109" s="24">
        <f t="shared" si="9"/>
        <v>320000</v>
      </c>
      <c r="H109" s="16"/>
      <c r="J109" s="56">
        <v>320000</v>
      </c>
    </row>
    <row r="110" spans="1:10" s="12" customFormat="1" x14ac:dyDescent="0.25">
      <c r="A110" s="20"/>
      <c r="B110" s="21" t="s">
        <v>375</v>
      </c>
      <c r="C110" s="28" t="s">
        <v>376</v>
      </c>
      <c r="D110" s="23">
        <v>10000</v>
      </c>
      <c r="E110" s="24">
        <v>0</v>
      </c>
      <c r="F110" s="24">
        <v>0</v>
      </c>
      <c r="G110" s="24">
        <f t="shared" si="9"/>
        <v>10000</v>
      </c>
      <c r="H110" s="16"/>
      <c r="J110" s="56">
        <v>10000</v>
      </c>
    </row>
    <row r="111" spans="1:10" s="12" customFormat="1" ht="28.5" x14ac:dyDescent="0.25">
      <c r="A111" s="20"/>
      <c r="B111" s="21" t="s">
        <v>377</v>
      </c>
      <c r="C111" s="28" t="s">
        <v>378</v>
      </c>
      <c r="D111" s="23">
        <v>20000</v>
      </c>
      <c r="E111" s="24">
        <v>0</v>
      </c>
      <c r="F111" s="24">
        <v>0</v>
      </c>
      <c r="G111" s="24">
        <f t="shared" si="9"/>
        <v>20000</v>
      </c>
      <c r="H111" s="16"/>
      <c r="J111" s="56">
        <v>20000</v>
      </c>
    </row>
    <row r="112" spans="1:10" s="12" customFormat="1" ht="28.5" x14ac:dyDescent="0.25">
      <c r="A112" s="20"/>
      <c r="B112" s="21" t="s">
        <v>379</v>
      </c>
      <c r="C112" s="28" t="s">
        <v>380</v>
      </c>
      <c r="D112" s="23">
        <v>10000</v>
      </c>
      <c r="E112" s="24">
        <v>0</v>
      </c>
      <c r="F112" s="24">
        <v>0</v>
      </c>
      <c r="G112" s="24">
        <f t="shared" si="9"/>
        <v>10000</v>
      </c>
      <c r="H112" s="16"/>
      <c r="J112" s="56">
        <v>10000</v>
      </c>
    </row>
    <row r="113" spans="1:10" s="12" customFormat="1" x14ac:dyDescent="0.25">
      <c r="A113" s="20"/>
      <c r="B113" s="21" t="s">
        <v>381</v>
      </c>
      <c r="C113" s="28" t="s">
        <v>382</v>
      </c>
      <c r="D113" s="23">
        <v>10000</v>
      </c>
      <c r="E113" s="24">
        <v>0</v>
      </c>
      <c r="F113" s="24">
        <v>0</v>
      </c>
      <c r="G113" s="24">
        <f t="shared" si="9"/>
        <v>10000</v>
      </c>
      <c r="H113" s="16"/>
      <c r="J113" s="56">
        <v>10000</v>
      </c>
    </row>
    <row r="114" spans="1:10" s="12" customFormat="1" x14ac:dyDescent="0.25">
      <c r="A114" s="20"/>
      <c r="B114" s="21" t="s">
        <v>383</v>
      </c>
      <c r="C114" s="28" t="s">
        <v>384</v>
      </c>
      <c r="D114" s="23">
        <v>20000</v>
      </c>
      <c r="E114" s="24">
        <v>0</v>
      </c>
      <c r="F114" s="24">
        <v>0</v>
      </c>
      <c r="G114" s="24">
        <f t="shared" si="9"/>
        <v>20000</v>
      </c>
      <c r="H114" s="16"/>
      <c r="J114" s="56">
        <v>20000</v>
      </c>
    </row>
    <row r="115" spans="1:10" s="12" customFormat="1" x14ac:dyDescent="0.25">
      <c r="A115" s="20"/>
      <c r="B115" s="21" t="s">
        <v>170</v>
      </c>
      <c r="C115" s="28" t="s">
        <v>171</v>
      </c>
      <c r="D115" s="23">
        <v>0</v>
      </c>
      <c r="E115" s="24">
        <v>0</v>
      </c>
      <c r="F115" s="24">
        <v>0</v>
      </c>
      <c r="G115" s="24">
        <f t="shared" si="9"/>
        <v>0</v>
      </c>
      <c r="H115" s="16">
        <f t="shared" ref="H115:H125" si="12">+G115/$G$237*100</f>
        <v>0</v>
      </c>
      <c r="J115" s="56"/>
    </row>
    <row r="116" spans="1:10" s="12" customFormat="1" x14ac:dyDescent="0.25">
      <c r="A116" s="17">
        <v>44</v>
      </c>
      <c r="B116" s="17" t="s">
        <v>172</v>
      </c>
      <c r="C116" s="18" t="s">
        <v>173</v>
      </c>
      <c r="D116" s="29">
        <f>SUM(D117)</f>
        <v>0</v>
      </c>
      <c r="E116" s="29">
        <f t="shared" ref="E116:F116" si="13">SUM(E117)</f>
        <v>0</v>
      </c>
      <c r="F116" s="29">
        <f t="shared" si="13"/>
        <v>0</v>
      </c>
      <c r="G116" s="24">
        <f t="shared" si="9"/>
        <v>0</v>
      </c>
      <c r="H116" s="16">
        <f t="shared" si="12"/>
        <v>0</v>
      </c>
      <c r="J116" s="56"/>
    </row>
    <row r="117" spans="1:10" s="12" customFormat="1" x14ac:dyDescent="0.25">
      <c r="A117" s="17"/>
      <c r="B117" s="21" t="s">
        <v>174</v>
      </c>
      <c r="C117" s="28" t="s">
        <v>175</v>
      </c>
      <c r="D117" s="31">
        <v>0</v>
      </c>
      <c r="E117" s="24">
        <v>0</v>
      </c>
      <c r="F117" s="24">
        <v>0</v>
      </c>
      <c r="G117" s="24">
        <f t="shared" si="9"/>
        <v>0</v>
      </c>
      <c r="H117" s="16">
        <f t="shared" si="12"/>
        <v>0</v>
      </c>
      <c r="J117" s="56"/>
    </row>
    <row r="118" spans="1:10" s="12" customFormat="1" x14ac:dyDescent="0.25">
      <c r="A118" s="17">
        <v>45</v>
      </c>
      <c r="B118" s="17" t="s">
        <v>176</v>
      </c>
      <c r="C118" s="18" t="s">
        <v>177</v>
      </c>
      <c r="D118" s="32">
        <f>SUM(D119:D121)</f>
        <v>1200000</v>
      </c>
      <c r="E118" s="32">
        <f>SUM(E119:E121)</f>
        <v>0</v>
      </c>
      <c r="F118" s="32">
        <f>SUM(F119:F121)</f>
        <v>0</v>
      </c>
      <c r="G118" s="19">
        <f t="shared" si="9"/>
        <v>1200000</v>
      </c>
      <c r="H118" s="16">
        <f t="shared" si="12"/>
        <v>0.5011618175482615</v>
      </c>
      <c r="J118" s="56"/>
    </row>
    <row r="119" spans="1:10" s="12" customFormat="1" x14ac:dyDescent="0.25">
      <c r="A119" s="17"/>
      <c r="B119" s="21" t="s">
        <v>178</v>
      </c>
      <c r="C119" s="22" t="s">
        <v>42</v>
      </c>
      <c r="D119" s="31">
        <v>700000</v>
      </c>
      <c r="E119" s="24">
        <v>0</v>
      </c>
      <c r="F119" s="24">
        <v>0</v>
      </c>
      <c r="G119" s="24">
        <f t="shared" si="9"/>
        <v>700000</v>
      </c>
      <c r="H119" s="16">
        <f t="shared" si="12"/>
        <v>0.29234439356981923</v>
      </c>
      <c r="J119" s="56">
        <v>700000</v>
      </c>
    </row>
    <row r="120" spans="1:10" s="12" customFormat="1" x14ac:dyDescent="0.25">
      <c r="A120" s="17"/>
      <c r="B120" s="21" t="s">
        <v>179</v>
      </c>
      <c r="C120" s="22" t="s">
        <v>37</v>
      </c>
      <c r="D120" s="31">
        <v>250000</v>
      </c>
      <c r="E120" s="24">
        <v>0</v>
      </c>
      <c r="F120" s="24">
        <v>0</v>
      </c>
      <c r="G120" s="24">
        <f t="shared" si="9"/>
        <v>250000</v>
      </c>
      <c r="H120" s="16">
        <f t="shared" si="12"/>
        <v>0.10440871198922116</v>
      </c>
      <c r="J120" s="56">
        <v>250000</v>
      </c>
    </row>
    <row r="121" spans="1:10" s="12" customFormat="1" x14ac:dyDescent="0.25">
      <c r="A121" s="17"/>
      <c r="B121" s="21" t="s">
        <v>180</v>
      </c>
      <c r="C121" s="22" t="s">
        <v>39</v>
      </c>
      <c r="D121" s="31">
        <v>250000</v>
      </c>
      <c r="E121" s="24">
        <v>0</v>
      </c>
      <c r="F121" s="24">
        <v>0</v>
      </c>
      <c r="G121" s="24">
        <f t="shared" si="9"/>
        <v>250000</v>
      </c>
      <c r="H121" s="16">
        <f t="shared" si="12"/>
        <v>0.10440871198922116</v>
      </c>
      <c r="J121" s="56">
        <v>250000</v>
      </c>
    </row>
    <row r="122" spans="1:10" s="12" customFormat="1" x14ac:dyDescent="0.25">
      <c r="A122" s="25">
        <v>5</v>
      </c>
      <c r="B122" s="13" t="s">
        <v>181</v>
      </c>
      <c r="C122" s="14" t="s">
        <v>182</v>
      </c>
      <c r="D122" s="33">
        <f>D123+D156+D161</f>
        <v>1050000</v>
      </c>
      <c r="E122" s="33">
        <f t="shared" ref="E122:G122" si="14">E123+E156+E161</f>
        <v>50000</v>
      </c>
      <c r="F122" s="33">
        <f t="shared" si="14"/>
        <v>50000</v>
      </c>
      <c r="G122" s="33">
        <f t="shared" si="14"/>
        <v>1050000</v>
      </c>
      <c r="H122" s="16">
        <f t="shared" si="12"/>
        <v>0.4385165903547289</v>
      </c>
      <c r="J122" s="56"/>
    </row>
    <row r="123" spans="1:10" s="12" customFormat="1" ht="30" x14ac:dyDescent="0.25">
      <c r="A123" s="17"/>
      <c r="B123" s="34" t="s">
        <v>183</v>
      </c>
      <c r="C123" s="35" t="s">
        <v>184</v>
      </c>
      <c r="D123" s="36">
        <f>SUM(D124:D155)</f>
        <v>1050000</v>
      </c>
      <c r="E123" s="36">
        <f t="shared" ref="E123:G123" si="15">SUM(E124:E155)</f>
        <v>50000</v>
      </c>
      <c r="F123" s="36">
        <f t="shared" si="15"/>
        <v>50000</v>
      </c>
      <c r="G123" s="36">
        <f t="shared" si="15"/>
        <v>1050000</v>
      </c>
      <c r="H123" s="16">
        <f t="shared" si="12"/>
        <v>0.4385165903547289</v>
      </c>
      <c r="J123" s="56"/>
    </row>
    <row r="124" spans="1:10" s="12" customFormat="1" x14ac:dyDescent="0.25">
      <c r="A124" s="17"/>
      <c r="B124" s="37" t="s">
        <v>185</v>
      </c>
      <c r="C124" s="38" t="s">
        <v>186</v>
      </c>
      <c r="D124" s="36">
        <v>0</v>
      </c>
      <c r="E124" s="36">
        <v>0</v>
      </c>
      <c r="F124" s="36">
        <v>0</v>
      </c>
      <c r="G124" s="36">
        <f t="shared" ref="G124:G155" si="16">D124+E124-F124</f>
        <v>0</v>
      </c>
      <c r="H124" s="16">
        <f t="shared" si="12"/>
        <v>0</v>
      </c>
      <c r="J124" s="56"/>
    </row>
    <row r="125" spans="1:10" s="12" customFormat="1" x14ac:dyDescent="0.25">
      <c r="A125" s="17"/>
      <c r="B125" s="37" t="s">
        <v>187</v>
      </c>
      <c r="C125" s="38" t="s">
        <v>188</v>
      </c>
      <c r="D125" s="36">
        <v>0</v>
      </c>
      <c r="E125" s="36">
        <v>0</v>
      </c>
      <c r="F125" s="36">
        <v>0</v>
      </c>
      <c r="G125" s="36">
        <f t="shared" si="16"/>
        <v>0</v>
      </c>
      <c r="H125" s="16">
        <f t="shared" si="12"/>
        <v>0</v>
      </c>
      <c r="J125" s="56"/>
    </row>
    <row r="126" spans="1:10" s="12" customFormat="1" x14ac:dyDescent="0.25">
      <c r="A126" s="17"/>
      <c r="B126" s="37" t="s">
        <v>189</v>
      </c>
      <c r="C126" s="38" t="s">
        <v>190</v>
      </c>
      <c r="D126" s="36">
        <v>0</v>
      </c>
      <c r="E126" s="36">
        <v>0</v>
      </c>
      <c r="F126" s="36">
        <v>0</v>
      </c>
      <c r="G126" s="36">
        <f t="shared" si="16"/>
        <v>0</v>
      </c>
      <c r="H126" s="16"/>
      <c r="J126" s="56"/>
    </row>
    <row r="127" spans="1:10" s="12" customFormat="1" x14ac:dyDescent="0.25">
      <c r="A127" s="17"/>
      <c r="B127" s="37" t="s">
        <v>385</v>
      </c>
      <c r="C127" s="38" t="s">
        <v>386</v>
      </c>
      <c r="D127" s="36">
        <v>50000</v>
      </c>
      <c r="E127" s="36">
        <v>0</v>
      </c>
      <c r="F127" s="36">
        <v>0</v>
      </c>
      <c r="G127" s="36">
        <f t="shared" si="16"/>
        <v>50000</v>
      </c>
      <c r="H127" s="16"/>
      <c r="J127" s="56">
        <v>50000</v>
      </c>
    </row>
    <row r="128" spans="1:10" s="12" customFormat="1" x14ac:dyDescent="0.25">
      <c r="A128" s="17"/>
      <c r="B128" s="37" t="s">
        <v>191</v>
      </c>
      <c r="C128" s="38" t="s">
        <v>387</v>
      </c>
      <c r="D128" s="36">
        <v>200000</v>
      </c>
      <c r="E128" s="36">
        <v>0</v>
      </c>
      <c r="F128" s="36">
        <v>0</v>
      </c>
      <c r="G128" s="36">
        <f t="shared" si="16"/>
        <v>200000</v>
      </c>
      <c r="H128" s="16"/>
      <c r="J128" s="56">
        <v>200000</v>
      </c>
    </row>
    <row r="129" spans="1:10" s="12" customFormat="1" x14ac:dyDescent="0.25">
      <c r="A129" s="17"/>
      <c r="B129" s="37" t="s">
        <v>192</v>
      </c>
      <c r="C129" s="38" t="s">
        <v>388</v>
      </c>
      <c r="D129" s="36">
        <v>5000</v>
      </c>
      <c r="E129" s="36">
        <v>0</v>
      </c>
      <c r="F129" s="36">
        <v>0</v>
      </c>
      <c r="G129" s="36">
        <f t="shared" si="16"/>
        <v>5000</v>
      </c>
      <c r="H129" s="16"/>
      <c r="J129" s="56">
        <v>5000</v>
      </c>
    </row>
    <row r="130" spans="1:10" s="12" customFormat="1" x14ac:dyDescent="0.25">
      <c r="A130" s="17"/>
      <c r="B130" s="37" t="s">
        <v>193</v>
      </c>
      <c r="C130" s="38" t="s">
        <v>389</v>
      </c>
      <c r="D130" s="36">
        <v>5000</v>
      </c>
      <c r="E130" s="36">
        <v>0</v>
      </c>
      <c r="F130" s="36">
        <v>0</v>
      </c>
      <c r="G130" s="36">
        <f t="shared" si="16"/>
        <v>5000</v>
      </c>
      <c r="H130" s="16"/>
      <c r="J130" s="56">
        <v>5000</v>
      </c>
    </row>
    <row r="131" spans="1:10" s="12" customFormat="1" x14ac:dyDescent="0.25">
      <c r="A131" s="17"/>
      <c r="B131" s="37" t="s">
        <v>415</v>
      </c>
      <c r="C131" s="38" t="s">
        <v>416</v>
      </c>
      <c r="D131" s="36"/>
      <c r="E131" s="36"/>
      <c r="F131" s="36"/>
      <c r="G131" s="36"/>
      <c r="H131" s="16"/>
      <c r="J131" s="56"/>
    </row>
    <row r="132" spans="1:10" s="12" customFormat="1" x14ac:dyDescent="0.25">
      <c r="A132" s="17"/>
      <c r="B132" s="37" t="s">
        <v>417</v>
      </c>
      <c r="C132" s="38" t="s">
        <v>418</v>
      </c>
      <c r="D132" s="36">
        <v>5000</v>
      </c>
      <c r="E132" s="36">
        <v>0</v>
      </c>
      <c r="F132" s="36">
        <v>0</v>
      </c>
      <c r="G132" s="36">
        <f t="shared" si="16"/>
        <v>5000</v>
      </c>
      <c r="H132" s="16"/>
      <c r="J132" s="56">
        <v>5000</v>
      </c>
    </row>
    <row r="133" spans="1:10" s="12" customFormat="1" x14ac:dyDescent="0.25">
      <c r="A133" s="17"/>
      <c r="B133" s="37" t="s">
        <v>419</v>
      </c>
      <c r="C133" s="38" t="s">
        <v>420</v>
      </c>
      <c r="D133" s="36">
        <v>70000</v>
      </c>
      <c r="E133" s="36">
        <v>50000</v>
      </c>
      <c r="F133" s="36">
        <v>0</v>
      </c>
      <c r="G133" s="36">
        <f t="shared" si="16"/>
        <v>120000</v>
      </c>
      <c r="H133" s="16"/>
      <c r="J133" s="56">
        <v>120000</v>
      </c>
    </row>
    <row r="134" spans="1:10" s="12" customFormat="1" x14ac:dyDescent="0.25">
      <c r="A134" s="17"/>
      <c r="B134" s="37" t="s">
        <v>194</v>
      </c>
      <c r="C134" s="38" t="s">
        <v>195</v>
      </c>
      <c r="D134" s="36">
        <v>100000</v>
      </c>
      <c r="E134" s="36">
        <v>0</v>
      </c>
      <c r="F134" s="36">
        <v>0</v>
      </c>
      <c r="G134" s="36">
        <f t="shared" si="16"/>
        <v>100000</v>
      </c>
      <c r="H134" s="16">
        <f>+G134/$G$237*100</f>
        <v>4.1763484795688463E-2</v>
      </c>
      <c r="J134" s="56">
        <v>100000</v>
      </c>
    </row>
    <row r="135" spans="1:10" s="12" customFormat="1" x14ac:dyDescent="0.25">
      <c r="A135" s="17"/>
      <c r="B135" s="37" t="s">
        <v>430</v>
      </c>
      <c r="C135" s="38" t="s">
        <v>431</v>
      </c>
      <c r="D135" s="36">
        <v>3000</v>
      </c>
      <c r="E135" s="36">
        <v>0</v>
      </c>
      <c r="F135" s="36">
        <v>0</v>
      </c>
      <c r="G135" s="36">
        <f t="shared" si="16"/>
        <v>3000</v>
      </c>
      <c r="H135" s="16"/>
      <c r="J135" s="56">
        <v>3000</v>
      </c>
    </row>
    <row r="136" spans="1:10" s="12" customFormat="1" x14ac:dyDescent="0.25">
      <c r="A136" s="17"/>
      <c r="B136" s="37" t="s">
        <v>349</v>
      </c>
      <c r="C136" s="38" t="s">
        <v>350</v>
      </c>
      <c r="D136" s="36">
        <v>120000</v>
      </c>
      <c r="E136" s="36">
        <v>0</v>
      </c>
      <c r="F136" s="36">
        <v>0</v>
      </c>
      <c r="G136" s="36">
        <f t="shared" si="16"/>
        <v>120000</v>
      </c>
      <c r="H136" s="16"/>
      <c r="J136" s="56">
        <v>120000</v>
      </c>
    </row>
    <row r="137" spans="1:10" s="12" customFormat="1" x14ac:dyDescent="0.25">
      <c r="A137" s="17"/>
      <c r="B137" s="37" t="s">
        <v>196</v>
      </c>
      <c r="C137" s="38" t="s">
        <v>197</v>
      </c>
      <c r="D137" s="36">
        <v>42000</v>
      </c>
      <c r="E137" s="36">
        <v>0</v>
      </c>
      <c r="F137" s="36">
        <v>0</v>
      </c>
      <c r="G137" s="36">
        <f t="shared" si="16"/>
        <v>42000</v>
      </c>
      <c r="H137" s="16">
        <f>+G137/$G$237*100</f>
        <v>1.7540663614189156E-2</v>
      </c>
      <c r="J137" s="56">
        <v>42000</v>
      </c>
    </row>
    <row r="138" spans="1:10" s="12" customFormat="1" x14ac:dyDescent="0.25">
      <c r="A138" s="17"/>
      <c r="B138" s="37" t="s">
        <v>198</v>
      </c>
      <c r="C138" s="38" t="s">
        <v>199</v>
      </c>
      <c r="D138" s="36">
        <v>0</v>
      </c>
      <c r="E138" s="36"/>
      <c r="F138" s="36"/>
      <c r="G138" s="36"/>
      <c r="H138" s="16"/>
      <c r="J138" s="56"/>
    </row>
    <row r="139" spans="1:10" s="12" customFormat="1" x14ac:dyDescent="0.25">
      <c r="A139" s="17"/>
      <c r="B139" s="37" t="s">
        <v>390</v>
      </c>
      <c r="C139" s="38" t="s">
        <v>391</v>
      </c>
      <c r="D139" s="36">
        <v>10000</v>
      </c>
      <c r="E139" s="36">
        <v>0</v>
      </c>
      <c r="F139" s="36">
        <v>0</v>
      </c>
      <c r="G139" s="36">
        <f t="shared" si="16"/>
        <v>10000</v>
      </c>
      <c r="H139" s="16"/>
      <c r="J139" s="56">
        <v>10000</v>
      </c>
    </row>
    <row r="140" spans="1:10" s="12" customFormat="1" x14ac:dyDescent="0.25">
      <c r="A140" s="17"/>
      <c r="B140" s="37" t="s">
        <v>200</v>
      </c>
      <c r="C140" s="38" t="s">
        <v>201</v>
      </c>
      <c r="D140" s="36">
        <v>5000</v>
      </c>
      <c r="E140" s="36">
        <v>0</v>
      </c>
      <c r="F140" s="36">
        <v>0</v>
      </c>
      <c r="G140" s="36">
        <f t="shared" si="16"/>
        <v>5000</v>
      </c>
      <c r="H140" s="16"/>
      <c r="J140" s="56">
        <v>5000</v>
      </c>
    </row>
    <row r="141" spans="1:10" s="12" customFormat="1" x14ac:dyDescent="0.25">
      <c r="A141" s="17"/>
      <c r="B141" s="37" t="s">
        <v>202</v>
      </c>
      <c r="C141" s="38" t="s">
        <v>203</v>
      </c>
      <c r="D141" s="36">
        <v>30000</v>
      </c>
      <c r="E141" s="36">
        <v>0</v>
      </c>
      <c r="F141" s="36">
        <v>0</v>
      </c>
      <c r="G141" s="36">
        <f t="shared" si="16"/>
        <v>30000</v>
      </c>
      <c r="H141" s="16"/>
      <c r="J141" s="56">
        <v>30000</v>
      </c>
    </row>
    <row r="142" spans="1:10" s="12" customFormat="1" x14ac:dyDescent="0.25">
      <c r="A142" s="17"/>
      <c r="B142" s="37" t="s">
        <v>204</v>
      </c>
      <c r="C142" s="38" t="s">
        <v>205</v>
      </c>
      <c r="D142" s="36">
        <v>10000</v>
      </c>
      <c r="E142" s="36">
        <v>0</v>
      </c>
      <c r="F142" s="36">
        <v>0</v>
      </c>
      <c r="G142" s="36">
        <f t="shared" si="16"/>
        <v>10000</v>
      </c>
      <c r="H142" s="16"/>
      <c r="J142" s="56">
        <v>10000</v>
      </c>
    </row>
    <row r="143" spans="1:10" s="12" customFormat="1" x14ac:dyDescent="0.25">
      <c r="A143" s="17"/>
      <c r="B143" s="37" t="s">
        <v>206</v>
      </c>
      <c r="C143" s="38" t="s">
        <v>207</v>
      </c>
      <c r="D143" s="36">
        <v>5000</v>
      </c>
      <c r="E143" s="36">
        <v>0</v>
      </c>
      <c r="F143" s="36">
        <v>0</v>
      </c>
      <c r="G143" s="36">
        <f t="shared" si="16"/>
        <v>5000</v>
      </c>
      <c r="H143" s="16"/>
      <c r="J143" s="56">
        <v>5000</v>
      </c>
    </row>
    <row r="144" spans="1:10" s="12" customFormat="1" x14ac:dyDescent="0.25">
      <c r="A144" s="17"/>
      <c r="B144" s="37" t="s">
        <v>208</v>
      </c>
      <c r="C144" s="38" t="s">
        <v>209</v>
      </c>
      <c r="D144" s="36">
        <v>10000</v>
      </c>
      <c r="E144" s="36">
        <v>0</v>
      </c>
      <c r="F144" s="36">
        <v>0</v>
      </c>
      <c r="G144" s="36">
        <f t="shared" si="16"/>
        <v>10000</v>
      </c>
      <c r="H144" s="16"/>
      <c r="J144" s="56">
        <v>10000</v>
      </c>
    </row>
    <row r="145" spans="1:10" s="12" customFormat="1" x14ac:dyDescent="0.25">
      <c r="A145" s="17"/>
      <c r="B145" s="37" t="s">
        <v>210</v>
      </c>
      <c r="C145" s="38" t="s">
        <v>211</v>
      </c>
      <c r="D145" s="36">
        <v>0</v>
      </c>
      <c r="E145" s="36">
        <v>0</v>
      </c>
      <c r="F145" s="36">
        <v>0</v>
      </c>
      <c r="G145" s="36">
        <f t="shared" si="16"/>
        <v>0</v>
      </c>
      <c r="H145" s="16"/>
      <c r="J145" s="56"/>
    </row>
    <row r="146" spans="1:10" s="12" customFormat="1" x14ac:dyDescent="0.25">
      <c r="A146" s="17"/>
      <c r="B146" s="37" t="s">
        <v>212</v>
      </c>
      <c r="C146" s="38" t="s">
        <v>213</v>
      </c>
      <c r="D146" s="36">
        <v>150000</v>
      </c>
      <c r="E146" s="36">
        <v>0</v>
      </c>
      <c r="F146" s="36">
        <v>50000</v>
      </c>
      <c r="G146" s="36">
        <f t="shared" si="16"/>
        <v>100000</v>
      </c>
      <c r="H146" s="16"/>
      <c r="J146" s="56">
        <v>100000</v>
      </c>
    </row>
    <row r="147" spans="1:10" s="12" customFormat="1" x14ac:dyDescent="0.25">
      <c r="A147" s="17"/>
      <c r="B147" s="37" t="s">
        <v>392</v>
      </c>
      <c r="C147" s="38" t="s">
        <v>393</v>
      </c>
      <c r="D147" s="36">
        <v>10000</v>
      </c>
      <c r="E147" s="36">
        <v>0</v>
      </c>
      <c r="F147" s="36">
        <v>0</v>
      </c>
      <c r="G147" s="36">
        <f t="shared" si="16"/>
        <v>10000</v>
      </c>
      <c r="H147" s="16"/>
      <c r="J147" s="56">
        <v>10000</v>
      </c>
    </row>
    <row r="148" spans="1:10" s="12" customFormat="1" x14ac:dyDescent="0.25">
      <c r="A148" s="17"/>
      <c r="B148" s="37" t="s">
        <v>394</v>
      </c>
      <c r="C148" s="38" t="s">
        <v>395</v>
      </c>
      <c r="D148" s="36">
        <v>5000</v>
      </c>
      <c r="E148" s="36">
        <v>0</v>
      </c>
      <c r="F148" s="36">
        <v>0</v>
      </c>
      <c r="G148" s="36">
        <f t="shared" si="16"/>
        <v>5000</v>
      </c>
      <c r="H148" s="16"/>
      <c r="J148" s="56">
        <v>5000</v>
      </c>
    </row>
    <row r="149" spans="1:10" s="12" customFormat="1" x14ac:dyDescent="0.25">
      <c r="A149" s="17"/>
      <c r="B149" s="37" t="s">
        <v>351</v>
      </c>
      <c r="C149" s="38" t="s">
        <v>396</v>
      </c>
      <c r="D149" s="36">
        <v>150000</v>
      </c>
      <c r="E149" s="36">
        <v>0</v>
      </c>
      <c r="F149" s="36">
        <v>0</v>
      </c>
      <c r="G149" s="36">
        <f t="shared" si="16"/>
        <v>150000</v>
      </c>
      <c r="H149" s="16"/>
      <c r="J149" s="56">
        <v>150000</v>
      </c>
    </row>
    <row r="150" spans="1:10" s="12" customFormat="1" x14ac:dyDescent="0.25">
      <c r="A150" s="17"/>
      <c r="B150" s="37" t="s">
        <v>397</v>
      </c>
      <c r="C150" s="38" t="s">
        <v>398</v>
      </c>
      <c r="D150" s="36"/>
      <c r="E150" s="36"/>
      <c r="F150" s="36"/>
      <c r="G150" s="36"/>
      <c r="H150" s="16"/>
      <c r="J150" s="56"/>
    </row>
    <row r="151" spans="1:10" s="12" customFormat="1" x14ac:dyDescent="0.25">
      <c r="A151" s="17"/>
      <c r="B151" s="37" t="s">
        <v>399</v>
      </c>
      <c r="C151" s="38" t="s">
        <v>400</v>
      </c>
      <c r="D151" s="36">
        <v>25000</v>
      </c>
      <c r="E151" s="36">
        <v>0</v>
      </c>
      <c r="F151" s="36">
        <v>0</v>
      </c>
      <c r="G151" s="36">
        <f t="shared" si="16"/>
        <v>25000</v>
      </c>
      <c r="H151" s="16"/>
      <c r="J151" s="56">
        <v>25000</v>
      </c>
    </row>
    <row r="152" spans="1:10" s="12" customFormat="1" x14ac:dyDescent="0.25">
      <c r="A152" s="17"/>
      <c r="B152" s="37" t="s">
        <v>401</v>
      </c>
      <c r="C152" s="38" t="s">
        <v>402</v>
      </c>
      <c r="D152" s="36">
        <v>20000</v>
      </c>
      <c r="E152" s="36">
        <v>0</v>
      </c>
      <c r="F152" s="36">
        <v>0</v>
      </c>
      <c r="G152" s="36">
        <f t="shared" si="16"/>
        <v>20000</v>
      </c>
      <c r="H152" s="16"/>
      <c r="J152" s="56">
        <v>20000</v>
      </c>
    </row>
    <row r="153" spans="1:10" s="12" customFormat="1" x14ac:dyDescent="0.25">
      <c r="A153" s="17"/>
      <c r="B153" s="37" t="s">
        <v>403</v>
      </c>
      <c r="C153" s="38" t="s">
        <v>404</v>
      </c>
      <c r="D153" s="36">
        <v>10000</v>
      </c>
      <c r="E153" s="36">
        <v>0</v>
      </c>
      <c r="F153" s="36">
        <v>0</v>
      </c>
      <c r="G153" s="36">
        <f t="shared" si="16"/>
        <v>10000</v>
      </c>
      <c r="H153" s="16"/>
      <c r="J153" s="56">
        <v>10000</v>
      </c>
    </row>
    <row r="154" spans="1:10" s="12" customFormat="1" x14ac:dyDescent="0.25">
      <c r="A154" s="17"/>
      <c r="B154" s="37" t="s">
        <v>405</v>
      </c>
      <c r="C154" s="38" t="s">
        <v>406</v>
      </c>
      <c r="D154" s="36">
        <v>10000</v>
      </c>
      <c r="E154" s="36">
        <v>0</v>
      </c>
      <c r="F154" s="36">
        <v>0</v>
      </c>
      <c r="G154" s="36">
        <f t="shared" si="16"/>
        <v>10000</v>
      </c>
      <c r="H154" s="16"/>
      <c r="J154" s="56">
        <v>10000</v>
      </c>
    </row>
    <row r="155" spans="1:10" s="12" customFormat="1" x14ac:dyDescent="0.25">
      <c r="A155" s="17"/>
      <c r="B155" s="37" t="s">
        <v>407</v>
      </c>
      <c r="C155" s="38" t="s">
        <v>408</v>
      </c>
      <c r="D155" s="36">
        <v>0</v>
      </c>
      <c r="E155" s="36">
        <v>0</v>
      </c>
      <c r="F155" s="36">
        <v>0</v>
      </c>
      <c r="G155" s="36">
        <f t="shared" si="16"/>
        <v>0</v>
      </c>
      <c r="H155" s="16"/>
      <c r="J155" s="56"/>
    </row>
    <row r="156" spans="1:10" s="12" customFormat="1" x14ac:dyDescent="0.25">
      <c r="A156" s="17">
        <v>53</v>
      </c>
      <c r="B156" s="17" t="s">
        <v>214</v>
      </c>
      <c r="C156" s="27" t="s">
        <v>215</v>
      </c>
      <c r="D156" s="39">
        <f>SUM(D157:D160)</f>
        <v>0</v>
      </c>
      <c r="E156" s="39">
        <f t="shared" ref="E156:G156" si="17">SUM(E157:E160)</f>
        <v>0</v>
      </c>
      <c r="F156" s="39">
        <f t="shared" si="17"/>
        <v>0</v>
      </c>
      <c r="G156" s="39">
        <f t="shared" si="17"/>
        <v>0</v>
      </c>
      <c r="H156" s="16">
        <f t="shared" ref="H156:H167" si="18">+G156/$G$237*100</f>
        <v>0</v>
      </c>
      <c r="J156" s="56"/>
    </row>
    <row r="157" spans="1:10" s="12" customFormat="1" x14ac:dyDescent="0.25">
      <c r="A157" s="20"/>
      <c r="B157" s="21" t="s">
        <v>216</v>
      </c>
      <c r="C157" s="22" t="s">
        <v>37</v>
      </c>
      <c r="D157" s="23">
        <v>0</v>
      </c>
      <c r="E157" s="24">
        <v>0</v>
      </c>
      <c r="F157" s="24">
        <v>0</v>
      </c>
      <c r="G157" s="24">
        <f>D157+E157-F157</f>
        <v>0</v>
      </c>
      <c r="H157" s="16">
        <f t="shared" si="18"/>
        <v>0</v>
      </c>
      <c r="J157" s="56"/>
    </row>
    <row r="158" spans="1:10" s="12" customFormat="1" x14ac:dyDescent="0.25">
      <c r="A158" s="20"/>
      <c r="B158" s="21" t="s">
        <v>217</v>
      </c>
      <c r="C158" s="22" t="s">
        <v>39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18"/>
        <v>0</v>
      </c>
      <c r="J158" s="56"/>
    </row>
    <row r="159" spans="1:10" s="12" customFormat="1" x14ac:dyDescent="0.25">
      <c r="A159" s="20"/>
      <c r="B159" s="21" t="s">
        <v>218</v>
      </c>
      <c r="C159" s="22" t="s">
        <v>41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18"/>
        <v>0</v>
      </c>
      <c r="J159" s="56"/>
    </row>
    <row r="160" spans="1:10" s="12" customFormat="1" x14ac:dyDescent="0.25">
      <c r="A160" s="20"/>
      <c r="B160" s="21" t="s">
        <v>219</v>
      </c>
      <c r="C160" s="22" t="s">
        <v>42</v>
      </c>
      <c r="D160" s="23">
        <v>0</v>
      </c>
      <c r="E160" s="24">
        <v>0</v>
      </c>
      <c r="F160" s="24">
        <v>0</v>
      </c>
      <c r="G160" s="24">
        <f>D160+E160-F160</f>
        <v>0</v>
      </c>
      <c r="H160" s="16">
        <f t="shared" si="18"/>
        <v>0</v>
      </c>
      <c r="J160" s="56"/>
    </row>
    <row r="161" spans="1:10" s="12" customFormat="1" x14ac:dyDescent="0.25">
      <c r="A161" s="17">
        <v>59</v>
      </c>
      <c r="B161" s="17" t="s">
        <v>220</v>
      </c>
      <c r="C161" s="18" t="s">
        <v>221</v>
      </c>
      <c r="D161" s="19">
        <f>SUM(D162:D165)</f>
        <v>0</v>
      </c>
      <c r="E161" s="19">
        <f t="shared" ref="E161:G161" si="19">SUM(E162:E165)</f>
        <v>0</v>
      </c>
      <c r="F161" s="19">
        <f t="shared" si="19"/>
        <v>0</v>
      </c>
      <c r="G161" s="19">
        <f t="shared" si="19"/>
        <v>0</v>
      </c>
      <c r="H161" s="16">
        <f t="shared" si="18"/>
        <v>0</v>
      </c>
      <c r="J161" s="56"/>
    </row>
    <row r="162" spans="1:10" s="12" customFormat="1" x14ac:dyDescent="0.25">
      <c r="A162" s="20"/>
      <c r="B162" s="21" t="s">
        <v>222</v>
      </c>
      <c r="C162" s="28" t="s">
        <v>188</v>
      </c>
      <c r="D162" s="23">
        <v>0</v>
      </c>
      <c r="E162" s="24">
        <v>0</v>
      </c>
      <c r="F162" s="24">
        <v>0</v>
      </c>
      <c r="G162" s="24">
        <f>D162+E162-F162</f>
        <v>0</v>
      </c>
      <c r="H162" s="16">
        <f t="shared" si="18"/>
        <v>0</v>
      </c>
      <c r="J162" s="56"/>
    </row>
    <row r="163" spans="1:10" s="12" customFormat="1" x14ac:dyDescent="0.25">
      <c r="A163" s="20"/>
      <c r="B163" s="21" t="s">
        <v>223</v>
      </c>
      <c r="C163" s="40" t="s">
        <v>224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18"/>
        <v>0</v>
      </c>
      <c r="J163" s="56"/>
    </row>
    <row r="164" spans="1:10" s="12" customFormat="1" x14ac:dyDescent="0.25">
      <c r="A164" s="20"/>
      <c r="B164" s="21" t="s">
        <v>225</v>
      </c>
      <c r="C164" s="40" t="s">
        <v>226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18"/>
        <v>0</v>
      </c>
      <c r="J164" s="56"/>
    </row>
    <row r="165" spans="1:10" s="12" customFormat="1" x14ac:dyDescent="0.25">
      <c r="A165" s="17">
        <v>52</v>
      </c>
      <c r="B165" s="21" t="s">
        <v>227</v>
      </c>
      <c r="C165" s="28" t="s">
        <v>228</v>
      </c>
      <c r="D165" s="23">
        <v>0</v>
      </c>
      <c r="E165" s="24">
        <v>0</v>
      </c>
      <c r="F165" s="24">
        <v>0</v>
      </c>
      <c r="G165" s="24">
        <f>D165+E165-F165</f>
        <v>0</v>
      </c>
      <c r="H165" s="16">
        <f t="shared" si="18"/>
        <v>0</v>
      </c>
      <c r="J165" s="56"/>
    </row>
    <row r="166" spans="1:10" s="12" customFormat="1" x14ac:dyDescent="0.25">
      <c r="A166" s="25">
        <v>6</v>
      </c>
      <c r="B166" s="13" t="s">
        <v>229</v>
      </c>
      <c r="C166" s="41" t="s">
        <v>230</v>
      </c>
      <c r="D166" s="26">
        <f>D167+D173+D176+D181</f>
        <v>2300000</v>
      </c>
      <c r="E166" s="26">
        <f>E167+E173+E176+E181</f>
        <v>0</v>
      </c>
      <c r="F166" s="26">
        <f>F167+F173+F176+F181</f>
        <v>0</v>
      </c>
      <c r="G166" s="26">
        <f>G167+G173+G176+G181</f>
        <v>2300000</v>
      </c>
      <c r="H166" s="16">
        <f t="shared" si="18"/>
        <v>0.96056015030083464</v>
      </c>
      <c r="J166" s="56"/>
    </row>
    <row r="167" spans="1:10" s="12" customFormat="1" x14ac:dyDescent="0.25">
      <c r="A167" s="17">
        <v>62</v>
      </c>
      <c r="B167" s="17" t="s">
        <v>231</v>
      </c>
      <c r="C167" s="18" t="s">
        <v>42</v>
      </c>
      <c r="D167" s="29">
        <f>SUM(D168:D172)</f>
        <v>1750000</v>
      </c>
      <c r="E167" s="29">
        <f t="shared" ref="E167:G167" si="20">SUM(E168:E172)</f>
        <v>0</v>
      </c>
      <c r="F167" s="29">
        <f t="shared" si="20"/>
        <v>0</v>
      </c>
      <c r="G167" s="29">
        <f t="shared" si="20"/>
        <v>1750000</v>
      </c>
      <c r="H167" s="16">
        <f t="shared" si="18"/>
        <v>0.73086098392454812</v>
      </c>
      <c r="J167" s="56"/>
    </row>
    <row r="168" spans="1:10" s="12" customFormat="1" ht="14.25" x14ac:dyDescent="0.25">
      <c r="A168" s="20"/>
      <c r="B168" s="20" t="s">
        <v>354</v>
      </c>
      <c r="C168" s="64" t="s">
        <v>421</v>
      </c>
      <c r="D168" s="23">
        <v>400000</v>
      </c>
      <c r="E168" s="23">
        <v>0</v>
      </c>
      <c r="F168" s="23">
        <v>0</v>
      </c>
      <c r="G168" s="23">
        <f>D168+E168-F168</f>
        <v>400000</v>
      </c>
      <c r="H168" s="65"/>
      <c r="J168" s="56">
        <v>400000</v>
      </c>
    </row>
    <row r="169" spans="1:10" s="12" customFormat="1" x14ac:dyDescent="0.25">
      <c r="A169" s="20"/>
      <c r="B169" s="21" t="s">
        <v>232</v>
      </c>
      <c r="C169" s="28" t="s">
        <v>233</v>
      </c>
      <c r="D169" s="23">
        <v>800000</v>
      </c>
      <c r="E169" s="24">
        <v>0</v>
      </c>
      <c r="F169" s="24">
        <v>0</v>
      </c>
      <c r="G169" s="24">
        <f>D169+E169-F169</f>
        <v>800000</v>
      </c>
      <c r="H169" s="16">
        <f>+G169/$G$237*100</f>
        <v>0.3341078783655077</v>
      </c>
      <c r="J169" s="56">
        <v>800000</v>
      </c>
    </row>
    <row r="170" spans="1:10" s="12" customFormat="1" x14ac:dyDescent="0.25">
      <c r="A170" s="20"/>
      <c r="B170" s="21" t="s">
        <v>234</v>
      </c>
      <c r="C170" s="22" t="s">
        <v>235</v>
      </c>
      <c r="D170" s="23">
        <v>50000</v>
      </c>
      <c r="E170" s="24">
        <v>0</v>
      </c>
      <c r="F170" s="24">
        <v>0</v>
      </c>
      <c r="G170" s="24">
        <f>D170+E170-F170</f>
        <v>50000</v>
      </c>
      <c r="H170" s="16">
        <f>+G170/$G$237*100</f>
        <v>2.0881742397844232E-2</v>
      </c>
      <c r="J170" s="56">
        <v>50000</v>
      </c>
    </row>
    <row r="171" spans="1:10" s="12" customFormat="1" x14ac:dyDescent="0.25">
      <c r="A171" s="20"/>
      <c r="B171" s="21" t="s">
        <v>236</v>
      </c>
      <c r="C171" s="22" t="s">
        <v>237</v>
      </c>
      <c r="D171" s="23">
        <v>200000</v>
      </c>
      <c r="E171" s="24">
        <v>0</v>
      </c>
      <c r="F171" s="24">
        <v>0</v>
      </c>
      <c r="G171" s="24">
        <f>D171+E171-F171</f>
        <v>200000</v>
      </c>
      <c r="H171" s="16"/>
      <c r="J171" s="56">
        <v>200000</v>
      </c>
    </row>
    <row r="172" spans="1:10" s="12" customFormat="1" x14ac:dyDescent="0.25">
      <c r="A172" s="20"/>
      <c r="B172" s="21" t="s">
        <v>238</v>
      </c>
      <c r="C172" s="22" t="s">
        <v>239</v>
      </c>
      <c r="D172" s="23">
        <v>300000</v>
      </c>
      <c r="E172" s="24">
        <v>0</v>
      </c>
      <c r="F172" s="24">
        <v>0</v>
      </c>
      <c r="G172" s="24">
        <f>D172+E172-F172</f>
        <v>300000</v>
      </c>
      <c r="H172" s="16">
        <f t="shared" ref="H172:H192" si="21">+G172/$G$237*100</f>
        <v>0.12529045438706538</v>
      </c>
      <c r="J172" s="56">
        <v>300000</v>
      </c>
    </row>
    <row r="173" spans="1:10" s="12" customFormat="1" x14ac:dyDescent="0.25">
      <c r="A173" s="17">
        <v>63</v>
      </c>
      <c r="B173" s="17" t="s">
        <v>240</v>
      </c>
      <c r="C173" s="18" t="s">
        <v>241</v>
      </c>
      <c r="D173" s="19">
        <f>SUM(D174)</f>
        <v>0</v>
      </c>
      <c r="E173" s="19">
        <f t="shared" ref="E173:G173" si="22">SUM(E174)</f>
        <v>0</v>
      </c>
      <c r="F173" s="19">
        <f t="shared" si="22"/>
        <v>0</v>
      </c>
      <c r="G173" s="19">
        <f t="shared" si="22"/>
        <v>0</v>
      </c>
      <c r="H173" s="16">
        <f t="shared" si="21"/>
        <v>0</v>
      </c>
      <c r="J173" s="56"/>
    </row>
    <row r="174" spans="1:10" s="12" customFormat="1" x14ac:dyDescent="0.25">
      <c r="A174" s="17"/>
      <c r="B174" s="21" t="s">
        <v>242</v>
      </c>
      <c r="C174" s="28" t="s">
        <v>243</v>
      </c>
      <c r="D174" s="23">
        <v>0</v>
      </c>
      <c r="E174" s="24">
        <v>0</v>
      </c>
      <c r="F174" s="24">
        <v>0</v>
      </c>
      <c r="G174" s="24">
        <f>D174+E174-F174</f>
        <v>0</v>
      </c>
      <c r="H174" s="16">
        <f t="shared" si="21"/>
        <v>0</v>
      </c>
      <c r="J174" s="56"/>
    </row>
    <row r="175" spans="1:10" s="12" customFormat="1" x14ac:dyDescent="0.25">
      <c r="A175" s="17">
        <v>64</v>
      </c>
      <c r="B175" s="17" t="s">
        <v>244</v>
      </c>
      <c r="C175" s="18" t="s">
        <v>245</v>
      </c>
      <c r="D175" s="42"/>
      <c r="E175" s="19"/>
      <c r="F175" s="19"/>
      <c r="G175" s="24">
        <f>D175+E175-F175</f>
        <v>0</v>
      </c>
      <c r="H175" s="16">
        <f t="shared" si="21"/>
        <v>0</v>
      </c>
      <c r="J175" s="56"/>
    </row>
    <row r="176" spans="1:10" s="12" customFormat="1" x14ac:dyDescent="0.25">
      <c r="A176" s="17">
        <v>68</v>
      </c>
      <c r="B176" s="17" t="s">
        <v>246</v>
      </c>
      <c r="C176" s="18" t="s">
        <v>247</v>
      </c>
      <c r="D176" s="19">
        <f>SUM(D177:D180)</f>
        <v>50000</v>
      </c>
      <c r="E176" s="19">
        <f t="shared" ref="E176:G176" si="23">SUM(E177:E180)</f>
        <v>0</v>
      </c>
      <c r="F176" s="19">
        <f t="shared" si="23"/>
        <v>0</v>
      </c>
      <c r="G176" s="19">
        <f t="shared" si="23"/>
        <v>50000</v>
      </c>
      <c r="H176" s="16">
        <f t="shared" si="21"/>
        <v>2.0881742397844232E-2</v>
      </c>
      <c r="J176" s="56"/>
    </row>
    <row r="177" spans="1:10" s="12" customFormat="1" x14ac:dyDescent="0.25">
      <c r="A177" s="17"/>
      <c r="B177" s="21" t="s">
        <v>248</v>
      </c>
      <c r="C177" s="22" t="s">
        <v>37</v>
      </c>
      <c r="D177" s="23">
        <v>50000</v>
      </c>
      <c r="E177" s="24">
        <v>0</v>
      </c>
      <c r="F177" s="24">
        <v>0</v>
      </c>
      <c r="G177" s="24">
        <f>D177+E177-F177</f>
        <v>50000</v>
      </c>
      <c r="H177" s="16">
        <f t="shared" si="21"/>
        <v>2.0881742397844232E-2</v>
      </c>
      <c r="J177" s="56">
        <v>50000</v>
      </c>
    </row>
    <row r="178" spans="1:10" s="12" customFormat="1" x14ac:dyDescent="0.25">
      <c r="A178" s="17"/>
      <c r="B178" s="21" t="s">
        <v>249</v>
      </c>
      <c r="C178" s="22" t="s">
        <v>39</v>
      </c>
      <c r="D178" s="23">
        <v>0</v>
      </c>
      <c r="E178" s="24">
        <v>0</v>
      </c>
      <c r="F178" s="24">
        <v>0</v>
      </c>
      <c r="G178" s="24">
        <f>D178+E178-F178</f>
        <v>0</v>
      </c>
      <c r="H178" s="16">
        <f t="shared" si="21"/>
        <v>0</v>
      </c>
      <c r="J178" s="56"/>
    </row>
    <row r="179" spans="1:10" s="12" customFormat="1" x14ac:dyDescent="0.25">
      <c r="A179" s="17"/>
      <c r="B179" s="21" t="s">
        <v>250</v>
      </c>
      <c r="C179" s="22" t="s">
        <v>41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1"/>
        <v>0</v>
      </c>
      <c r="J179" s="56"/>
    </row>
    <row r="180" spans="1:10" s="12" customFormat="1" x14ac:dyDescent="0.25">
      <c r="A180" s="17"/>
      <c r="B180" s="21" t="s">
        <v>251</v>
      </c>
      <c r="C180" s="22" t="s">
        <v>42</v>
      </c>
      <c r="D180" s="23">
        <v>0</v>
      </c>
      <c r="E180" s="24">
        <v>0</v>
      </c>
      <c r="F180" s="24">
        <v>0</v>
      </c>
      <c r="G180" s="24">
        <f>D180+E180-F180</f>
        <v>0</v>
      </c>
      <c r="H180" s="16">
        <f t="shared" si="21"/>
        <v>0</v>
      </c>
      <c r="J180" s="56"/>
    </row>
    <row r="181" spans="1:10" s="12" customFormat="1" x14ac:dyDescent="0.25">
      <c r="A181" s="17">
        <v>69</v>
      </c>
      <c r="B181" s="17" t="s">
        <v>252</v>
      </c>
      <c r="C181" s="18" t="s">
        <v>253</v>
      </c>
      <c r="D181" s="19">
        <f>SUM(D182:D191)</f>
        <v>500000</v>
      </c>
      <c r="E181" s="19">
        <f t="shared" ref="E181:G181" si="24">SUM(E182:E191)</f>
        <v>0</v>
      </c>
      <c r="F181" s="19">
        <f t="shared" si="24"/>
        <v>0</v>
      </c>
      <c r="G181" s="19">
        <f t="shared" si="24"/>
        <v>500000</v>
      </c>
      <c r="H181" s="16">
        <f t="shared" si="21"/>
        <v>0.20881742397844233</v>
      </c>
      <c r="J181" s="56"/>
    </row>
    <row r="182" spans="1:10" s="12" customFormat="1" x14ac:dyDescent="0.25">
      <c r="A182" s="20"/>
      <c r="B182" s="21" t="s">
        <v>254</v>
      </c>
      <c r="C182" s="28" t="s">
        <v>255</v>
      </c>
      <c r="D182" s="23">
        <v>500000</v>
      </c>
      <c r="E182" s="24">
        <v>0</v>
      </c>
      <c r="F182" s="24">
        <v>0</v>
      </c>
      <c r="G182" s="24">
        <f t="shared" ref="G182:G192" si="25">D182+E182-F182</f>
        <v>500000</v>
      </c>
      <c r="H182" s="16">
        <f t="shared" si="21"/>
        <v>0.20881742397844233</v>
      </c>
      <c r="J182" s="56">
        <v>500000</v>
      </c>
    </row>
    <row r="183" spans="1:10" s="12" customFormat="1" x14ac:dyDescent="0.25">
      <c r="A183" s="20"/>
      <c r="B183" s="21" t="s">
        <v>256</v>
      </c>
      <c r="C183" s="28" t="s">
        <v>257</v>
      </c>
      <c r="D183" s="23">
        <v>0</v>
      </c>
      <c r="E183" s="24">
        <v>0</v>
      </c>
      <c r="F183" s="24">
        <v>0</v>
      </c>
      <c r="G183" s="24">
        <f t="shared" si="25"/>
        <v>0</v>
      </c>
      <c r="H183" s="16">
        <f t="shared" si="21"/>
        <v>0</v>
      </c>
      <c r="J183" s="56"/>
    </row>
    <row r="184" spans="1:10" s="12" customFormat="1" ht="28.5" x14ac:dyDescent="0.25">
      <c r="A184" s="20"/>
      <c r="B184" s="21" t="s">
        <v>258</v>
      </c>
      <c r="C184" s="28" t="s">
        <v>259</v>
      </c>
      <c r="D184" s="23">
        <v>0</v>
      </c>
      <c r="E184" s="24">
        <v>0</v>
      </c>
      <c r="F184" s="24">
        <v>0</v>
      </c>
      <c r="G184" s="24">
        <f t="shared" si="25"/>
        <v>0</v>
      </c>
      <c r="H184" s="16">
        <f t="shared" si="21"/>
        <v>0</v>
      </c>
      <c r="J184" s="56"/>
    </row>
    <row r="185" spans="1:10" s="12" customFormat="1" x14ac:dyDescent="0.25">
      <c r="A185" s="20"/>
      <c r="B185" s="21" t="s">
        <v>260</v>
      </c>
      <c r="C185" s="28" t="s">
        <v>261</v>
      </c>
      <c r="D185" s="23">
        <v>0</v>
      </c>
      <c r="E185" s="24">
        <v>0</v>
      </c>
      <c r="F185" s="24">
        <v>0</v>
      </c>
      <c r="G185" s="24">
        <f t="shared" si="25"/>
        <v>0</v>
      </c>
      <c r="H185" s="16">
        <f t="shared" si="21"/>
        <v>0</v>
      </c>
      <c r="J185" s="56"/>
    </row>
    <row r="186" spans="1:10" s="12" customFormat="1" x14ac:dyDescent="0.25">
      <c r="A186" s="20"/>
      <c r="B186" s="21" t="s">
        <v>262</v>
      </c>
      <c r="C186" s="28" t="s">
        <v>263</v>
      </c>
      <c r="D186" s="23">
        <v>0</v>
      </c>
      <c r="E186" s="24">
        <v>0</v>
      </c>
      <c r="F186" s="24">
        <v>0</v>
      </c>
      <c r="G186" s="24">
        <f t="shared" si="25"/>
        <v>0</v>
      </c>
      <c r="H186" s="16">
        <f t="shared" si="21"/>
        <v>0</v>
      </c>
      <c r="J186" s="56"/>
    </row>
    <row r="187" spans="1:10" s="12" customFormat="1" x14ac:dyDescent="0.25">
      <c r="A187" s="20"/>
      <c r="B187" s="21" t="s">
        <v>264</v>
      </c>
      <c r="C187" s="28" t="s">
        <v>265</v>
      </c>
      <c r="D187" s="23">
        <v>0</v>
      </c>
      <c r="E187" s="24">
        <v>0</v>
      </c>
      <c r="F187" s="24">
        <v>0</v>
      </c>
      <c r="G187" s="24">
        <f t="shared" si="25"/>
        <v>0</v>
      </c>
      <c r="H187" s="16">
        <f t="shared" si="21"/>
        <v>0</v>
      </c>
      <c r="J187" s="56"/>
    </row>
    <row r="188" spans="1:10" s="12" customFormat="1" x14ac:dyDescent="0.25">
      <c r="A188" s="20"/>
      <c r="B188" s="21" t="s">
        <v>266</v>
      </c>
      <c r="C188" s="28" t="s">
        <v>267</v>
      </c>
      <c r="D188" s="23">
        <v>0</v>
      </c>
      <c r="E188" s="24">
        <v>0</v>
      </c>
      <c r="F188" s="24">
        <v>0</v>
      </c>
      <c r="G188" s="24">
        <f t="shared" si="25"/>
        <v>0</v>
      </c>
      <c r="H188" s="16">
        <f t="shared" si="21"/>
        <v>0</v>
      </c>
      <c r="J188" s="56"/>
    </row>
    <row r="189" spans="1:10" s="12" customFormat="1" x14ac:dyDescent="0.25">
      <c r="A189" s="20"/>
      <c r="B189" s="21" t="s">
        <v>268</v>
      </c>
      <c r="C189" s="28" t="s">
        <v>269</v>
      </c>
      <c r="D189" s="23">
        <v>0</v>
      </c>
      <c r="E189" s="24">
        <v>0</v>
      </c>
      <c r="F189" s="24">
        <v>0</v>
      </c>
      <c r="G189" s="24">
        <f t="shared" si="25"/>
        <v>0</v>
      </c>
      <c r="H189" s="16">
        <f t="shared" si="21"/>
        <v>0</v>
      </c>
      <c r="J189" s="56"/>
    </row>
    <row r="190" spans="1:10" s="12" customFormat="1" x14ac:dyDescent="0.25">
      <c r="A190" s="20"/>
      <c r="B190" s="21" t="s">
        <v>270</v>
      </c>
      <c r="C190" s="28" t="s">
        <v>271</v>
      </c>
      <c r="D190" s="23">
        <v>0</v>
      </c>
      <c r="E190" s="24">
        <v>0</v>
      </c>
      <c r="F190" s="24">
        <v>0</v>
      </c>
      <c r="G190" s="24">
        <f t="shared" si="25"/>
        <v>0</v>
      </c>
      <c r="H190" s="16">
        <f t="shared" si="21"/>
        <v>0</v>
      </c>
      <c r="J190" s="56"/>
    </row>
    <row r="191" spans="1:10" s="12" customFormat="1" x14ac:dyDescent="0.25">
      <c r="A191" s="20"/>
      <c r="B191" s="21" t="s">
        <v>272</v>
      </c>
      <c r="C191" s="28" t="s">
        <v>273</v>
      </c>
      <c r="D191" s="23">
        <v>0</v>
      </c>
      <c r="E191" s="43"/>
      <c r="F191" s="24"/>
      <c r="G191" s="24">
        <f t="shared" si="25"/>
        <v>0</v>
      </c>
      <c r="H191" s="16">
        <f t="shared" si="21"/>
        <v>0</v>
      </c>
      <c r="J191" s="56"/>
    </row>
    <row r="192" spans="1:10" s="12" customFormat="1" x14ac:dyDescent="0.25">
      <c r="A192" s="20"/>
      <c r="B192" s="21"/>
      <c r="C192" s="28"/>
      <c r="D192" s="23"/>
      <c r="E192" s="42"/>
      <c r="F192" s="19"/>
      <c r="G192" s="24">
        <f t="shared" si="25"/>
        <v>0</v>
      </c>
      <c r="H192" s="16">
        <f t="shared" si="21"/>
        <v>0</v>
      </c>
      <c r="J192" s="56"/>
    </row>
    <row r="193" spans="1:10" s="12" customFormat="1" ht="30" x14ac:dyDescent="0.25">
      <c r="A193" s="8"/>
      <c r="B193" s="8" t="s">
        <v>274</v>
      </c>
      <c r="C193" s="44" t="s">
        <v>275</v>
      </c>
      <c r="D193" s="45"/>
      <c r="E193" s="46"/>
      <c r="F193" s="47"/>
      <c r="G193" s="47"/>
      <c r="H193" s="47"/>
      <c r="J193" s="56"/>
    </row>
    <row r="194" spans="1:10" s="12" customFormat="1" x14ac:dyDescent="0.25">
      <c r="A194" s="25">
        <v>8</v>
      </c>
      <c r="B194" s="13" t="s">
        <v>276</v>
      </c>
      <c r="C194" s="14" t="s">
        <v>277</v>
      </c>
      <c r="D194" s="48">
        <f>D195+D211+D224+D227+D230</f>
        <v>163383520.40000001</v>
      </c>
      <c r="E194" s="48">
        <f>E195+E211+E224+E227+E230</f>
        <v>1908985.8</v>
      </c>
      <c r="F194" s="48">
        <f t="shared" ref="F194:G194" si="26">F195+F211+F224+F227+F230</f>
        <v>1908985.8</v>
      </c>
      <c r="G194" s="48">
        <f t="shared" si="26"/>
        <v>163383520.40000001</v>
      </c>
      <c r="H194" s="16">
        <f t="shared" ref="H194:H204" si="27">+G194/$G$237*100</f>
        <v>68.234651700914554</v>
      </c>
      <c r="J194" s="56"/>
    </row>
    <row r="195" spans="1:10" s="12" customFormat="1" x14ac:dyDescent="0.25">
      <c r="A195" s="17">
        <v>81</v>
      </c>
      <c r="B195" s="17" t="s">
        <v>278</v>
      </c>
      <c r="C195" s="18" t="s">
        <v>279</v>
      </c>
      <c r="D195" s="32">
        <f>SUM(D196:D210)</f>
        <v>84342312.200000003</v>
      </c>
      <c r="E195" s="32">
        <f>SUM(E196:E210)</f>
        <v>0</v>
      </c>
      <c r="F195" s="32">
        <f>SUM(F196:F210)</f>
        <v>0</v>
      </c>
      <c r="G195" s="32">
        <f>SUM(G196:G210)</f>
        <v>84342312.200000003</v>
      </c>
      <c r="H195" s="16">
        <f t="shared" si="27"/>
        <v>35.224288731979101</v>
      </c>
      <c r="J195" s="56"/>
    </row>
    <row r="196" spans="1:10" s="12" customFormat="1" x14ac:dyDescent="0.25">
      <c r="A196" s="20"/>
      <c r="B196" s="21" t="s">
        <v>280</v>
      </c>
      <c r="C196" s="28" t="s">
        <v>281</v>
      </c>
      <c r="D196" s="23">
        <v>48000000</v>
      </c>
      <c r="E196" s="49">
        <v>0</v>
      </c>
      <c r="F196" s="49">
        <v>0</v>
      </c>
      <c r="G196" s="24">
        <f t="shared" ref="G196:G210" si="28">D196+E196-F196</f>
        <v>48000000</v>
      </c>
      <c r="H196" s="16">
        <f t="shared" si="27"/>
        <v>20.046472701930462</v>
      </c>
      <c r="J196" s="56">
        <v>48000000</v>
      </c>
    </row>
    <row r="197" spans="1:10" s="12" customFormat="1" x14ac:dyDescent="0.25">
      <c r="A197" s="20"/>
      <c r="B197" s="21" t="s">
        <v>282</v>
      </c>
      <c r="C197" s="28" t="s">
        <v>283</v>
      </c>
      <c r="D197" s="23">
        <v>14000000</v>
      </c>
      <c r="E197" s="49">
        <v>0</v>
      </c>
      <c r="F197" s="49">
        <v>0</v>
      </c>
      <c r="G197" s="24">
        <f t="shared" si="28"/>
        <v>14000000</v>
      </c>
      <c r="H197" s="16">
        <f t="shared" si="27"/>
        <v>5.846887871396385</v>
      </c>
      <c r="J197" s="56">
        <v>14000000</v>
      </c>
    </row>
    <row r="198" spans="1:10" s="12" customFormat="1" x14ac:dyDescent="0.25">
      <c r="A198" s="20"/>
      <c r="B198" s="21" t="s">
        <v>284</v>
      </c>
      <c r="C198" s="28" t="s">
        <v>285</v>
      </c>
      <c r="D198" s="23">
        <v>20000</v>
      </c>
      <c r="E198" s="49">
        <v>0</v>
      </c>
      <c r="F198" s="49">
        <v>0</v>
      </c>
      <c r="G198" s="24">
        <f t="shared" si="28"/>
        <v>20000</v>
      </c>
      <c r="H198" s="16">
        <f t="shared" si="27"/>
        <v>8.3526969591376926E-3</v>
      </c>
      <c r="J198" s="56">
        <v>20000</v>
      </c>
    </row>
    <row r="199" spans="1:10" s="12" customFormat="1" x14ac:dyDescent="0.25">
      <c r="A199" s="20"/>
      <c r="B199" s="21" t="s">
        <v>286</v>
      </c>
      <c r="C199" s="28" t="s">
        <v>287</v>
      </c>
      <c r="D199" s="23">
        <v>0</v>
      </c>
      <c r="E199" s="49">
        <v>0</v>
      </c>
      <c r="F199" s="49">
        <v>0</v>
      </c>
      <c r="G199" s="24">
        <f t="shared" si="28"/>
        <v>0</v>
      </c>
      <c r="H199" s="16">
        <f t="shared" si="27"/>
        <v>0</v>
      </c>
      <c r="J199" s="56"/>
    </row>
    <row r="200" spans="1:10" s="12" customFormat="1" x14ac:dyDescent="0.25">
      <c r="A200" s="20"/>
      <c r="B200" s="21" t="s">
        <v>288</v>
      </c>
      <c r="C200" s="28" t="s">
        <v>289</v>
      </c>
      <c r="D200" s="23">
        <v>6000000</v>
      </c>
      <c r="E200" s="49">
        <v>0</v>
      </c>
      <c r="F200" s="49">
        <v>0</v>
      </c>
      <c r="G200" s="24">
        <f t="shared" si="28"/>
        <v>6000000</v>
      </c>
      <c r="H200" s="16">
        <f t="shared" si="27"/>
        <v>2.5058090877413077</v>
      </c>
      <c r="J200" s="56">
        <v>6000000</v>
      </c>
    </row>
    <row r="201" spans="1:10" s="12" customFormat="1" x14ac:dyDescent="0.25">
      <c r="A201" s="20"/>
      <c r="B201" s="21" t="s">
        <v>290</v>
      </c>
      <c r="C201" s="28" t="s">
        <v>291</v>
      </c>
      <c r="D201" s="23">
        <v>950000</v>
      </c>
      <c r="E201" s="49">
        <v>0</v>
      </c>
      <c r="F201" s="49">
        <v>0</v>
      </c>
      <c r="G201" s="24">
        <f t="shared" si="28"/>
        <v>950000</v>
      </c>
      <c r="H201" s="16">
        <f t="shared" si="27"/>
        <v>0.39675310555904036</v>
      </c>
      <c r="J201" s="56">
        <v>950000</v>
      </c>
    </row>
    <row r="202" spans="1:10" s="12" customFormat="1" x14ac:dyDescent="0.25">
      <c r="A202" s="20"/>
      <c r="B202" s="21" t="s">
        <v>292</v>
      </c>
      <c r="C202" s="28" t="s">
        <v>293</v>
      </c>
      <c r="D202" s="23">
        <v>3800000</v>
      </c>
      <c r="E202" s="49">
        <v>0</v>
      </c>
      <c r="F202" s="49">
        <v>0</v>
      </c>
      <c r="G202" s="24">
        <f t="shared" si="28"/>
        <v>3800000</v>
      </c>
      <c r="H202" s="16">
        <f t="shared" si="27"/>
        <v>1.5870124222361615</v>
      </c>
      <c r="J202" s="56">
        <v>3800000</v>
      </c>
    </row>
    <row r="203" spans="1:10" s="12" customFormat="1" x14ac:dyDescent="0.25">
      <c r="A203" s="20"/>
      <c r="B203" s="21" t="s">
        <v>294</v>
      </c>
      <c r="C203" s="28" t="s">
        <v>422</v>
      </c>
      <c r="D203" s="23">
        <v>1500000</v>
      </c>
      <c r="E203" s="49">
        <v>0</v>
      </c>
      <c r="F203" s="49">
        <v>0</v>
      </c>
      <c r="G203" s="24">
        <f t="shared" si="28"/>
        <v>1500000</v>
      </c>
      <c r="H203" s="16">
        <f t="shared" si="27"/>
        <v>0.62645227193532693</v>
      </c>
      <c r="J203" s="56">
        <v>1500000</v>
      </c>
    </row>
    <row r="204" spans="1:10" s="12" customFormat="1" x14ac:dyDescent="0.25">
      <c r="A204" s="20"/>
      <c r="B204" s="21" t="s">
        <v>295</v>
      </c>
      <c r="C204" s="28" t="s">
        <v>409</v>
      </c>
      <c r="D204" s="23">
        <v>1700000</v>
      </c>
      <c r="E204" s="49">
        <v>0</v>
      </c>
      <c r="F204" s="49">
        <v>0</v>
      </c>
      <c r="G204" s="24">
        <f t="shared" si="28"/>
        <v>1700000</v>
      </c>
      <c r="H204" s="16">
        <f t="shared" si="27"/>
        <v>0.70997924152670389</v>
      </c>
      <c r="J204" s="56">
        <v>1700000</v>
      </c>
    </row>
    <row r="205" spans="1:10" s="12" customFormat="1" x14ac:dyDescent="0.25">
      <c r="A205" s="20"/>
      <c r="B205" s="21" t="s">
        <v>296</v>
      </c>
      <c r="C205" s="28" t="s">
        <v>297</v>
      </c>
      <c r="D205" s="23">
        <v>0</v>
      </c>
      <c r="E205" s="49">
        <v>0</v>
      </c>
      <c r="F205" s="49">
        <v>0</v>
      </c>
      <c r="G205" s="24">
        <f t="shared" si="28"/>
        <v>0</v>
      </c>
      <c r="H205" s="16"/>
      <c r="J205" s="56"/>
    </row>
    <row r="206" spans="1:10" s="12" customFormat="1" x14ac:dyDescent="0.25">
      <c r="A206" s="20"/>
      <c r="B206" s="21" t="s">
        <v>298</v>
      </c>
      <c r="C206" s="28" t="s">
        <v>299</v>
      </c>
      <c r="D206" s="23">
        <v>8217312.2000000002</v>
      </c>
      <c r="E206" s="49">
        <v>0</v>
      </c>
      <c r="F206" s="49">
        <v>0</v>
      </c>
      <c r="G206" s="24">
        <f>D206+E206-F206</f>
        <v>8217312.2000000002</v>
      </c>
      <c r="H206" s="16"/>
      <c r="J206" s="56">
        <v>8217312.2000000002</v>
      </c>
    </row>
    <row r="207" spans="1:10" s="12" customFormat="1" x14ac:dyDescent="0.25">
      <c r="A207" s="20"/>
      <c r="B207" s="21" t="s">
        <v>300</v>
      </c>
      <c r="C207" s="28" t="s">
        <v>301</v>
      </c>
      <c r="D207" s="23">
        <v>150000</v>
      </c>
      <c r="E207" s="49">
        <v>0</v>
      </c>
      <c r="F207" s="49">
        <v>0</v>
      </c>
      <c r="G207" s="24">
        <f t="shared" si="28"/>
        <v>150000</v>
      </c>
      <c r="H207" s="16"/>
      <c r="J207" s="56">
        <v>150000</v>
      </c>
    </row>
    <row r="208" spans="1:10" s="12" customFormat="1" x14ac:dyDescent="0.25">
      <c r="A208" s="20"/>
      <c r="B208" s="21" t="s">
        <v>302</v>
      </c>
      <c r="C208" s="28" t="s">
        <v>303</v>
      </c>
      <c r="D208" s="23">
        <v>0</v>
      </c>
      <c r="E208" s="49">
        <v>0</v>
      </c>
      <c r="F208" s="49">
        <v>0</v>
      </c>
      <c r="G208" s="24">
        <f t="shared" si="28"/>
        <v>0</v>
      </c>
      <c r="H208" s="16"/>
      <c r="J208" s="56"/>
    </row>
    <row r="209" spans="1:10" s="12" customFormat="1" x14ac:dyDescent="0.25">
      <c r="A209" s="20"/>
      <c r="B209" s="21" t="s">
        <v>304</v>
      </c>
      <c r="C209" s="28" t="s">
        <v>303</v>
      </c>
      <c r="D209" s="23">
        <v>5000</v>
      </c>
      <c r="E209" s="49">
        <v>0</v>
      </c>
      <c r="F209" s="49">
        <v>0</v>
      </c>
      <c r="G209" s="24">
        <f t="shared" si="28"/>
        <v>5000</v>
      </c>
      <c r="H209" s="16"/>
      <c r="J209" s="56">
        <v>5000</v>
      </c>
    </row>
    <row r="210" spans="1:10" s="12" customFormat="1" x14ac:dyDescent="0.25">
      <c r="A210" s="20"/>
      <c r="B210" s="21" t="s">
        <v>305</v>
      </c>
      <c r="C210" s="28" t="s">
        <v>306</v>
      </c>
      <c r="D210" s="23">
        <v>0</v>
      </c>
      <c r="E210" s="49">
        <v>0</v>
      </c>
      <c r="F210" s="49">
        <v>0</v>
      </c>
      <c r="G210" s="24">
        <f t="shared" si="28"/>
        <v>0</v>
      </c>
      <c r="H210" s="16">
        <f>+G210/$G$237*100</f>
        <v>0</v>
      </c>
      <c r="J210" s="56"/>
    </row>
    <row r="211" spans="1:10" s="12" customFormat="1" x14ac:dyDescent="0.25">
      <c r="A211" s="17">
        <v>82</v>
      </c>
      <c r="B211" s="17" t="s">
        <v>307</v>
      </c>
      <c r="C211" s="18" t="s">
        <v>308</v>
      </c>
      <c r="D211" s="19">
        <f>SUM(D212:D223)</f>
        <v>78741208.200000003</v>
      </c>
      <c r="E211" s="19">
        <f>SUM(E212:E223)</f>
        <v>1908985.8</v>
      </c>
      <c r="F211" s="19">
        <f t="shared" ref="F211" si="29">SUM(F212:F221)</f>
        <v>1908985.8</v>
      </c>
      <c r="G211" s="19">
        <f>SUM(G212:G223)</f>
        <v>78741208.200000003</v>
      </c>
      <c r="H211" s="16">
        <f>+G211/$G$237*100</f>
        <v>32.885072514548398</v>
      </c>
      <c r="J211" s="56"/>
    </row>
    <row r="212" spans="1:10" s="12" customFormat="1" x14ac:dyDescent="0.25">
      <c r="A212" s="20"/>
      <c r="B212" s="21" t="s">
        <v>309</v>
      </c>
      <c r="C212" s="28" t="s">
        <v>310</v>
      </c>
      <c r="D212" s="23">
        <v>29564974.199999999</v>
      </c>
      <c r="E212" s="49">
        <v>0</v>
      </c>
      <c r="F212" s="49">
        <v>0</v>
      </c>
      <c r="G212" s="24">
        <f>D212+E212-F212</f>
        <v>29564974.199999999</v>
      </c>
      <c r="H212" s="16">
        <f>+G212/$G$237*100</f>
        <v>12.347363504866218</v>
      </c>
      <c r="J212" s="56">
        <v>29564974.199999999</v>
      </c>
    </row>
    <row r="213" spans="1:10" s="12" customFormat="1" x14ac:dyDescent="0.25">
      <c r="A213" s="20"/>
      <c r="B213" s="21" t="s">
        <v>311</v>
      </c>
      <c r="C213" s="28" t="s">
        <v>312</v>
      </c>
      <c r="D213" s="23">
        <v>35176234</v>
      </c>
      <c r="E213" s="49">
        <v>0</v>
      </c>
      <c r="F213" s="49">
        <v>0</v>
      </c>
      <c r="G213" s="24">
        <f t="shared" ref="G213:G232" si="30">D213+E213-F213</f>
        <v>35176234</v>
      </c>
      <c r="H213" s="16">
        <f>+G213/$G$237*100</f>
        <v>14.690821138285795</v>
      </c>
      <c r="J213" s="56">
        <v>35176234</v>
      </c>
    </row>
    <row r="214" spans="1:10" s="12" customFormat="1" x14ac:dyDescent="0.25">
      <c r="A214" s="20"/>
      <c r="B214" s="21" t="s">
        <v>313</v>
      </c>
      <c r="C214" s="28" t="s">
        <v>314</v>
      </c>
      <c r="D214" s="23">
        <v>0</v>
      </c>
      <c r="E214" s="49">
        <v>0</v>
      </c>
      <c r="F214" s="49">
        <v>0</v>
      </c>
      <c r="G214" s="24">
        <f t="shared" si="30"/>
        <v>0</v>
      </c>
      <c r="H214" s="16">
        <f>+G214/$G$237*100</f>
        <v>0</v>
      </c>
      <c r="J214" s="56"/>
    </row>
    <row r="215" spans="1:10" s="12" customFormat="1" x14ac:dyDescent="0.25">
      <c r="A215" s="20"/>
      <c r="B215" s="21" t="s">
        <v>315</v>
      </c>
      <c r="C215" s="28" t="s">
        <v>316</v>
      </c>
      <c r="D215" s="23">
        <v>14000000</v>
      </c>
      <c r="E215" s="49">
        <v>0</v>
      </c>
      <c r="F215" s="49">
        <v>1908985.8</v>
      </c>
      <c r="G215" s="24">
        <f t="shared" si="30"/>
        <v>12091014.199999999</v>
      </c>
      <c r="H215" s="16"/>
      <c r="J215" s="56">
        <v>12091014.199999999</v>
      </c>
    </row>
    <row r="216" spans="1:10" s="12" customFormat="1" x14ac:dyDescent="0.25">
      <c r="A216" s="20"/>
      <c r="B216" s="21" t="s">
        <v>317</v>
      </c>
      <c r="C216" s="28" t="s">
        <v>318</v>
      </c>
      <c r="D216" s="23">
        <v>0</v>
      </c>
      <c r="E216" s="49">
        <v>0</v>
      </c>
      <c r="F216" s="49">
        <v>0</v>
      </c>
      <c r="G216" s="24">
        <f t="shared" si="30"/>
        <v>0</v>
      </c>
      <c r="H216" s="16">
        <f>+G216/$G$237*100</f>
        <v>0</v>
      </c>
      <c r="J216" s="56"/>
    </row>
    <row r="217" spans="1:10" s="12" customFormat="1" x14ac:dyDescent="0.25">
      <c r="A217" s="20"/>
      <c r="B217" s="21" t="s">
        <v>319</v>
      </c>
      <c r="C217" s="28" t="s">
        <v>320</v>
      </c>
      <c r="D217" s="23">
        <v>0</v>
      </c>
      <c r="E217" s="49">
        <v>0</v>
      </c>
      <c r="F217" s="49">
        <v>0</v>
      </c>
      <c r="G217" s="24">
        <f t="shared" si="30"/>
        <v>0</v>
      </c>
      <c r="H217" s="16">
        <f>+G217/$G$237*100</f>
        <v>0</v>
      </c>
      <c r="J217" s="56"/>
    </row>
    <row r="218" spans="1:10" s="12" customFormat="1" x14ac:dyDescent="0.25">
      <c r="A218" s="20"/>
      <c r="B218" s="21" t="s">
        <v>352</v>
      </c>
      <c r="C218" s="28" t="s">
        <v>353</v>
      </c>
      <c r="D218" s="23">
        <v>0</v>
      </c>
      <c r="E218" s="49">
        <v>0</v>
      </c>
      <c r="F218" s="49">
        <v>0</v>
      </c>
      <c r="G218" s="24">
        <f t="shared" si="30"/>
        <v>0</v>
      </c>
      <c r="H218" s="16">
        <f>+G218/$G$237*100</f>
        <v>0</v>
      </c>
      <c r="J218" s="56"/>
    </row>
    <row r="219" spans="1:10" s="12" customFormat="1" x14ac:dyDescent="0.25">
      <c r="A219" s="20"/>
      <c r="B219" s="21" t="s">
        <v>432</v>
      </c>
      <c r="C219" s="28" t="s">
        <v>433</v>
      </c>
      <c r="D219" s="23">
        <v>0</v>
      </c>
      <c r="E219" s="49">
        <v>0</v>
      </c>
      <c r="F219" s="49">
        <v>0</v>
      </c>
      <c r="G219" s="24">
        <f t="shared" si="30"/>
        <v>0</v>
      </c>
      <c r="H219" s="16"/>
      <c r="J219" s="56"/>
    </row>
    <row r="220" spans="1:10" s="12" customFormat="1" x14ac:dyDescent="0.25">
      <c r="A220" s="20"/>
      <c r="B220" s="21" t="s">
        <v>435</v>
      </c>
      <c r="C220" s="28" t="s">
        <v>436</v>
      </c>
      <c r="D220" s="23">
        <v>0</v>
      </c>
      <c r="E220" s="49">
        <v>0</v>
      </c>
      <c r="F220" s="49">
        <v>0</v>
      </c>
      <c r="G220" s="24">
        <f t="shared" si="30"/>
        <v>0</v>
      </c>
      <c r="H220" s="16"/>
      <c r="J220" s="56"/>
    </row>
    <row r="221" spans="1:10" s="12" customFormat="1" x14ac:dyDescent="0.25">
      <c r="A221" s="20"/>
      <c r="B221" s="21" t="s">
        <v>437</v>
      </c>
      <c r="C221" s="28" t="s">
        <v>438</v>
      </c>
      <c r="D221" s="23">
        <v>0</v>
      </c>
      <c r="E221" s="49">
        <v>0</v>
      </c>
      <c r="F221" s="49">
        <v>0</v>
      </c>
      <c r="G221" s="24">
        <f t="shared" si="30"/>
        <v>0</v>
      </c>
      <c r="H221" s="16"/>
      <c r="J221" s="56"/>
    </row>
    <row r="222" spans="1:10" s="12" customFormat="1" x14ac:dyDescent="0.25">
      <c r="A222" s="20"/>
      <c r="B222" s="21" t="s">
        <v>442</v>
      </c>
      <c r="C222" s="28" t="s">
        <v>443</v>
      </c>
      <c r="D222" s="23">
        <v>0</v>
      </c>
      <c r="E222" s="49">
        <v>1908985.8</v>
      </c>
      <c r="F222" s="49">
        <v>0</v>
      </c>
      <c r="G222" s="24">
        <f t="shared" si="30"/>
        <v>1908985.8</v>
      </c>
      <c r="H222" s="16"/>
      <c r="J222" s="56">
        <v>1908985.8</v>
      </c>
    </row>
    <row r="223" spans="1:10" s="12" customFormat="1" x14ac:dyDescent="0.25">
      <c r="A223" s="20"/>
      <c r="B223" s="21" t="s">
        <v>444</v>
      </c>
      <c r="C223" s="28" t="s">
        <v>445</v>
      </c>
      <c r="D223" s="23">
        <v>0</v>
      </c>
      <c r="E223" s="49">
        <v>0</v>
      </c>
      <c r="F223" s="49"/>
      <c r="G223" s="24">
        <f t="shared" si="30"/>
        <v>0</v>
      </c>
      <c r="H223" s="16"/>
      <c r="J223" s="56"/>
    </row>
    <row r="224" spans="1:10" s="12" customFormat="1" x14ac:dyDescent="0.25">
      <c r="A224" s="17">
        <v>83</v>
      </c>
      <c r="B224" s="17" t="s">
        <v>321</v>
      </c>
      <c r="C224" s="18" t="s">
        <v>322</v>
      </c>
      <c r="D224" s="19">
        <f>SUM(D225:D226)</f>
        <v>0</v>
      </c>
      <c r="E224" s="19">
        <f t="shared" ref="E224:F224" si="31">SUM(E225:E226)</f>
        <v>0</v>
      </c>
      <c r="F224" s="19">
        <f t="shared" si="31"/>
        <v>0</v>
      </c>
      <c r="G224" s="24">
        <f t="shared" si="30"/>
        <v>0</v>
      </c>
      <c r="H224" s="16">
        <f t="shared" ref="H224:H231" si="32">+G224/$G$237*100</f>
        <v>0</v>
      </c>
      <c r="J224" s="56"/>
    </row>
    <row r="225" spans="1:10" s="12" customFormat="1" x14ac:dyDescent="0.25">
      <c r="A225" s="20"/>
      <c r="B225" s="21" t="s">
        <v>323</v>
      </c>
      <c r="C225" s="28" t="s">
        <v>324</v>
      </c>
      <c r="D225" s="23">
        <v>0</v>
      </c>
      <c r="E225" s="49">
        <v>0</v>
      </c>
      <c r="F225" s="49">
        <v>0</v>
      </c>
      <c r="G225" s="24">
        <f t="shared" si="30"/>
        <v>0</v>
      </c>
      <c r="H225" s="16">
        <f t="shared" si="32"/>
        <v>0</v>
      </c>
      <c r="J225" s="56"/>
    </row>
    <row r="226" spans="1:10" s="12" customFormat="1" x14ac:dyDescent="0.25">
      <c r="A226" s="20"/>
      <c r="B226" s="21" t="s">
        <v>325</v>
      </c>
      <c r="C226" s="28" t="s">
        <v>326</v>
      </c>
      <c r="D226" s="23">
        <v>0</v>
      </c>
      <c r="E226" s="49">
        <v>0</v>
      </c>
      <c r="F226" s="49">
        <v>0</v>
      </c>
      <c r="G226" s="24">
        <f t="shared" si="30"/>
        <v>0</v>
      </c>
      <c r="H226" s="16">
        <f t="shared" si="32"/>
        <v>0</v>
      </c>
      <c r="J226" s="56"/>
    </row>
    <row r="227" spans="1:10" s="12" customFormat="1" x14ac:dyDescent="0.25">
      <c r="A227" s="17">
        <v>90</v>
      </c>
      <c r="B227" s="17" t="s">
        <v>327</v>
      </c>
      <c r="C227" s="50" t="s">
        <v>328</v>
      </c>
      <c r="D227" s="29">
        <f>SUM(D228:D229)</f>
        <v>0</v>
      </c>
      <c r="E227" s="29">
        <f t="shared" ref="E227:F227" si="33">SUM(E228:E229)</f>
        <v>0</v>
      </c>
      <c r="F227" s="29">
        <f t="shared" si="33"/>
        <v>0</v>
      </c>
      <c r="G227" s="24">
        <f t="shared" si="30"/>
        <v>0</v>
      </c>
      <c r="H227" s="16">
        <f t="shared" si="32"/>
        <v>0</v>
      </c>
      <c r="J227" s="56"/>
    </row>
    <row r="228" spans="1:10" s="12" customFormat="1" x14ac:dyDescent="0.25">
      <c r="A228" s="17"/>
      <c r="B228" s="51" t="s">
        <v>329</v>
      </c>
      <c r="C228" s="28" t="s">
        <v>330</v>
      </c>
      <c r="D228" s="23">
        <v>0</v>
      </c>
      <c r="E228" s="49">
        <v>0</v>
      </c>
      <c r="F228" s="49">
        <v>0</v>
      </c>
      <c r="G228" s="24">
        <f t="shared" si="30"/>
        <v>0</v>
      </c>
      <c r="H228" s="16">
        <f t="shared" si="32"/>
        <v>0</v>
      </c>
      <c r="J228" s="56"/>
    </row>
    <row r="229" spans="1:10" s="12" customFormat="1" x14ac:dyDescent="0.25">
      <c r="A229" s="17"/>
      <c r="B229" s="51" t="s">
        <v>331</v>
      </c>
      <c r="C229" s="28" t="s">
        <v>332</v>
      </c>
      <c r="D229" s="23">
        <v>0</v>
      </c>
      <c r="E229" s="49">
        <v>0</v>
      </c>
      <c r="F229" s="49">
        <v>0</v>
      </c>
      <c r="G229" s="24">
        <f t="shared" si="30"/>
        <v>0</v>
      </c>
      <c r="H229" s="16">
        <f t="shared" si="32"/>
        <v>0</v>
      </c>
      <c r="J229" s="56"/>
    </row>
    <row r="230" spans="1:10" s="12" customFormat="1" x14ac:dyDescent="0.25">
      <c r="A230" s="17">
        <v>93</v>
      </c>
      <c r="B230" s="17" t="s">
        <v>333</v>
      </c>
      <c r="C230" s="50" t="s">
        <v>334</v>
      </c>
      <c r="D230" s="29">
        <f>SUM(D231:D232)</f>
        <v>300000</v>
      </c>
      <c r="E230" s="29">
        <f t="shared" ref="E230:G230" si="34">SUM(E231:E232)</f>
        <v>0</v>
      </c>
      <c r="F230" s="29">
        <f t="shared" si="34"/>
        <v>0</v>
      </c>
      <c r="G230" s="29">
        <f t="shared" si="34"/>
        <v>300000</v>
      </c>
      <c r="H230" s="16">
        <f t="shared" si="32"/>
        <v>0.12529045438706538</v>
      </c>
      <c r="J230" s="56"/>
    </row>
    <row r="231" spans="1:10" s="12" customFormat="1" x14ac:dyDescent="0.25">
      <c r="A231" s="17"/>
      <c r="B231" s="20" t="s">
        <v>410</v>
      </c>
      <c r="C231" s="28" t="s">
        <v>411</v>
      </c>
      <c r="D231" s="23">
        <v>0</v>
      </c>
      <c r="E231" s="49">
        <v>0</v>
      </c>
      <c r="F231" s="49">
        <v>0</v>
      </c>
      <c r="G231" s="24">
        <f t="shared" si="30"/>
        <v>0</v>
      </c>
      <c r="H231" s="16">
        <f t="shared" si="32"/>
        <v>0</v>
      </c>
      <c r="J231" s="56"/>
    </row>
    <row r="232" spans="1:10" s="12" customFormat="1" x14ac:dyDescent="0.25">
      <c r="A232" s="17"/>
      <c r="B232" s="20" t="s">
        <v>412</v>
      </c>
      <c r="C232" s="28" t="s">
        <v>411</v>
      </c>
      <c r="D232" s="23">
        <v>300000</v>
      </c>
      <c r="E232" s="49">
        <v>0</v>
      </c>
      <c r="F232" s="49">
        <v>0</v>
      </c>
      <c r="G232" s="24">
        <f t="shared" si="30"/>
        <v>300000</v>
      </c>
      <c r="H232" s="16"/>
      <c r="J232" s="56">
        <v>300000</v>
      </c>
    </row>
    <row r="233" spans="1:10" s="12" customFormat="1" x14ac:dyDescent="0.25">
      <c r="A233" s="17"/>
      <c r="B233" s="20"/>
      <c r="C233" s="28"/>
      <c r="D233" s="23"/>
      <c r="E233" s="49"/>
      <c r="F233" s="49"/>
      <c r="G233" s="24"/>
      <c r="H233" s="16"/>
      <c r="J233" s="56"/>
    </row>
    <row r="234" spans="1:10" s="12" customFormat="1" x14ac:dyDescent="0.25">
      <c r="A234" s="25">
        <v>0</v>
      </c>
      <c r="B234" s="52"/>
      <c r="C234" s="53" t="s">
        <v>335</v>
      </c>
      <c r="D234" s="15">
        <f>SUM(D235)</f>
        <v>0</v>
      </c>
      <c r="E234" s="15">
        <f t="shared" ref="E234:G234" si="35">SUM(E235)</f>
        <v>0</v>
      </c>
      <c r="F234" s="15">
        <f t="shared" si="35"/>
        <v>0</v>
      </c>
      <c r="G234" s="15">
        <f t="shared" si="35"/>
        <v>0</v>
      </c>
      <c r="H234" s="16">
        <f>+G234/$G$237*100</f>
        <v>0</v>
      </c>
      <c r="J234" s="56"/>
    </row>
    <row r="235" spans="1:10" s="12" customFormat="1" x14ac:dyDescent="0.25">
      <c r="A235" s="54" t="s">
        <v>336</v>
      </c>
      <c r="B235" s="20"/>
      <c r="C235" s="18" t="s">
        <v>337</v>
      </c>
      <c r="D235" s="24">
        <v>0</v>
      </c>
      <c r="E235" s="49">
        <v>0</v>
      </c>
      <c r="F235" s="49">
        <v>0</v>
      </c>
      <c r="G235" s="24">
        <f>D235+E235-F235</f>
        <v>0</v>
      </c>
      <c r="H235" s="16">
        <f>+G235/$G$237*100</f>
        <v>0</v>
      </c>
      <c r="J235" s="56"/>
    </row>
    <row r="236" spans="1:10" s="12" customFormat="1" x14ac:dyDescent="0.25">
      <c r="A236" s="54"/>
      <c r="B236" s="17"/>
      <c r="C236" s="18"/>
      <c r="D236" s="19"/>
      <c r="E236" s="49"/>
      <c r="F236" s="49"/>
      <c r="G236" s="24">
        <f>D236+E236-F236</f>
        <v>0</v>
      </c>
      <c r="H236" s="16">
        <f>+G236/$G$237*100</f>
        <v>0</v>
      </c>
      <c r="J236" s="56"/>
    </row>
    <row r="237" spans="1:10" s="12" customFormat="1" x14ac:dyDescent="0.25">
      <c r="A237" s="37"/>
      <c r="B237" s="37"/>
      <c r="C237" s="55" t="s">
        <v>338</v>
      </c>
      <c r="D237" s="19">
        <f>D234+D194+D166+D122+D31+D26+D5</f>
        <v>235443620.40000001</v>
      </c>
      <c r="E237" s="19">
        <f>E234+E194+E166+E122+E31+E26+E5</f>
        <v>6066985.7999999998</v>
      </c>
      <c r="F237" s="19">
        <f>F234+F194+F166+F122+F31+F26+F5</f>
        <v>2066985.8</v>
      </c>
      <c r="G237" s="19">
        <f>G234+G194+G166+G122+G31+G26+G5</f>
        <v>239443620.40000001</v>
      </c>
      <c r="H237" s="16">
        <f>+G237/$G$237*100</f>
        <v>100</v>
      </c>
      <c r="J237" s="56"/>
    </row>
    <row r="238" spans="1:10" s="1" customFormat="1" x14ac:dyDescent="0.25">
      <c r="A238" s="57" t="s">
        <v>339</v>
      </c>
      <c r="B238" s="58"/>
      <c r="C238" s="12"/>
      <c r="D238" s="59" t="s">
        <v>450</v>
      </c>
      <c r="E238" s="60"/>
      <c r="F238" s="61"/>
      <c r="G238" s="62"/>
      <c r="H238" s="63"/>
      <c r="J238" s="66">
        <f>SUM(J6:J237)</f>
        <v>239443620.39999998</v>
      </c>
    </row>
    <row r="239" spans="1:10" s="1" customFormat="1" x14ac:dyDescent="0.25">
      <c r="A239" s="57" t="s">
        <v>340</v>
      </c>
      <c r="B239" s="58"/>
      <c r="C239" s="12"/>
      <c r="D239" s="59"/>
      <c r="E239" s="59"/>
      <c r="F239" s="62"/>
      <c r="G239" s="62"/>
      <c r="H239" s="63"/>
      <c r="J239" s="66"/>
    </row>
    <row r="240" spans="1:10" s="1" customFormat="1" x14ac:dyDescent="0.25">
      <c r="A240" s="58"/>
      <c r="B240" s="58"/>
      <c r="C240" s="12"/>
      <c r="D240" s="59"/>
      <c r="E240" s="59"/>
      <c r="F240" s="62"/>
      <c r="G240" s="62"/>
      <c r="H240" s="63"/>
      <c r="J240" s="66">
        <f>G237-J238</f>
        <v>0</v>
      </c>
    </row>
    <row r="241" spans="1:10" s="1" customFormat="1" x14ac:dyDescent="0.25">
      <c r="A241" s="58"/>
      <c r="B241" s="58"/>
      <c r="C241" s="12"/>
      <c r="D241" s="59"/>
      <c r="E241" s="59"/>
      <c r="F241" s="62"/>
      <c r="G241" s="62"/>
      <c r="H241" s="63"/>
      <c r="J241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2020-06-17T16:55:22Z</dcterms:modified>
</cp:coreProperties>
</file>